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 codeName="{3D1A710C-6663-3D7B-7F91-EC182F24A4B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Dlgsrv09.dlg.org\daten_ffm\Projekte\Geschaeftsbereich_III\EuroTier\EuroTier-ED-2022\01-ETED Infos übergreifend\Pricing\"/>
    </mc:Choice>
  </mc:AlternateContent>
  <xr:revisionPtr revIDLastSave="0" documentId="13_ncr:1_{48F72F42-04B1-494E-821B-8E96637F7AE2}" xr6:coauthVersionLast="36" xr6:coauthVersionMax="36" xr10:uidLastSave="{00000000-0000-0000-0000-000000000000}"/>
  <bookViews>
    <workbookView xWindow="0" yWindow="0" windowWidth="28800" windowHeight="11670" xr2:uid="{A846F1D1-658C-4A7B-A8FF-A5F01B67690A}"/>
  </bookViews>
  <sheets>
    <sheet name="Tabelle4" sheetId="4" r:id="rId1"/>
  </sheets>
  <definedNames>
    <definedName name="_xlnm.Print_Area" localSheetId="0">Tabelle4!$B$1:$O$115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4" l="1"/>
  <c r="L56" i="4" l="1"/>
  <c r="L54" i="4"/>
  <c r="L52" i="4"/>
  <c r="L50" i="4"/>
  <c r="L48" i="4"/>
  <c r="L46" i="4"/>
  <c r="L86" i="4"/>
  <c r="L81" i="4" l="1"/>
  <c r="L15" i="4" l="1"/>
  <c r="L93" i="4" l="1"/>
  <c r="L89" i="4"/>
  <c r="L91" i="4"/>
  <c r="L96" i="4" l="1"/>
  <c r="L19" i="4"/>
  <c r="L17" i="4"/>
  <c r="L29" i="4" l="1"/>
  <c r="L64" i="4"/>
  <c r="L62" i="4"/>
  <c r="L60" i="4"/>
  <c r="L66" i="4"/>
  <c r="L25" i="4"/>
  <c r="L27" i="4"/>
  <c r="L31" i="4"/>
  <c r="L71" i="4" l="1"/>
  <c r="L36" i="4"/>
</calcChain>
</file>

<file path=xl/sharedStrings.xml><?xml version="1.0" encoding="utf-8"?>
<sst xmlns="http://schemas.openxmlformats.org/spreadsheetml/2006/main" count="61" uniqueCount="34">
  <si>
    <t>€ / m²</t>
  </si>
  <si>
    <t>Reihenstand (1 offene Seite)</t>
  </si>
  <si>
    <t>Eckstand (2 offene Seiten)</t>
  </si>
  <si>
    <t>Kopfstand (3 offene Seiten)</t>
  </si>
  <si>
    <t>Blockstand (4 offene Seiten)</t>
  </si>
  <si>
    <t>Anmeldegebühr</t>
  </si>
  <si>
    <t>€ / Aussteller</t>
  </si>
  <si>
    <t>AUMA-Gebühr</t>
  </si>
  <si>
    <t>Mediengrundeintrag</t>
  </si>
  <si>
    <t>€ / Mitaussteller</t>
  </si>
  <si>
    <r>
      <t>*</t>
    </r>
    <r>
      <rPr>
        <vertAlign val="superscript"/>
        <sz val="9"/>
        <color rgb="FF203864"/>
        <rFont val="Arial"/>
        <family val="2"/>
      </rPr>
      <t>)</t>
    </r>
    <r>
      <rPr>
        <sz val="9"/>
        <color rgb="FF203864"/>
        <rFont val="Arial"/>
        <family val="2"/>
      </rPr>
      <t xml:space="preserve"> beinhaltet Mitaussteller-Gebühr, Anmeldegebühr und Mediengrundeintrag</t>
    </r>
  </si>
  <si>
    <r>
      <t>*</t>
    </r>
    <r>
      <rPr>
        <vertAlign val="superscript"/>
        <sz val="11"/>
        <color rgb="FF002060"/>
        <rFont val="Arial"/>
        <family val="2"/>
      </rPr>
      <t>)</t>
    </r>
  </si>
  <si>
    <t>Mitaussteller-Gebühr</t>
  </si>
  <si>
    <t>Full-Service-Stand: Bitte wählen Sie Ihre Standgröße (m²)</t>
  </si>
  <si>
    <t>FULL-SERVICE-STAND</t>
  </si>
  <si>
    <t>Full-Service-Stand „Comfort“, Reihenstand</t>
  </si>
  <si>
    <t>Full-Service-Stand „Comfort“, Eckstand</t>
  </si>
  <si>
    <t>Full-Service-Stand „Superior“, Reihenstand</t>
  </si>
  <si>
    <t>Full-Service-Stand „Superior“, Eckstand</t>
  </si>
  <si>
    <t>Full-Service-Stand „Exclusive“, Reihenstand</t>
  </si>
  <si>
    <t>Full-Service-Stand „Exclusive“, Eckstand</t>
  </si>
  <si>
    <t>Basisgebühr Full-Service-Stand</t>
  </si>
  <si>
    <t>GESAMTPREIS (Full-Service-Stand)</t>
  </si>
  <si>
    <t>GESAMTPREIS (nur Standfläche)</t>
  </si>
  <si>
    <t>Standfläche: Bitte wählen Sie Ihre Standgröße (m²)</t>
  </si>
  <si>
    <r>
      <t>*</t>
    </r>
    <r>
      <rPr>
        <vertAlign val="superscript"/>
        <sz val="9"/>
        <color rgb="FF323084"/>
        <rFont val="Arial"/>
        <family val="2"/>
      </rPr>
      <t>)</t>
    </r>
    <r>
      <rPr>
        <sz val="9"/>
        <color rgb="FF323084"/>
        <rFont val="Arial"/>
        <family val="2"/>
      </rPr>
      <t xml:space="preserve"> beinhaltet Mitaussteller-Gebühr, Anmeldegebühr und Mediengrundeintrag</t>
    </r>
  </si>
  <si>
    <t xml:space="preserve">nur STANDFLÄCHE </t>
  </si>
  <si>
    <t>TOTAL (Full-Service-Stand "Campus &amp; Career")</t>
  </si>
  <si>
    <t>Unternehmen aus der Industrie</t>
  </si>
  <si>
    <t>Hochschulen / Wissenschaft</t>
  </si>
  <si>
    <t>Full-Service-Stand "Campus &amp; Career": Bitte wählen Sie Ihre Standgröße (m²)</t>
  </si>
  <si>
    <r>
      <t>Bitte wählen Sie zwischen Standfläche und Full-Service-Stand</t>
    </r>
    <r>
      <rPr>
        <b/>
        <sz val="13"/>
        <color rgb="FFFF0000"/>
        <rFont val="Arial"/>
        <family val="2"/>
      </rPr>
      <t xml:space="preserve"> </t>
    </r>
    <r>
      <rPr>
        <sz val="13"/>
        <color rgb="FFFF0000"/>
        <rFont val="Arial"/>
        <family val="2"/>
      </rPr>
      <t>(Standfläche mit Standbau)</t>
    </r>
    <r>
      <rPr>
        <sz val="12"/>
        <color rgb="FFFF0000"/>
        <rFont val="Arial"/>
        <family val="2"/>
      </rPr>
      <t>.</t>
    </r>
  </si>
  <si>
    <r>
      <rPr>
        <b/>
        <sz val="11"/>
        <color theme="0"/>
        <rFont val="Arial"/>
        <family val="2"/>
      </rPr>
      <t xml:space="preserve">FULL-SERVICE-STAND "CAMPUS &amp; </t>
    </r>
    <r>
      <rPr>
        <b/>
        <sz val="11"/>
        <color theme="0"/>
        <rFont val="Arial Narrow"/>
        <family val="2"/>
      </rPr>
      <t>CAREER</t>
    </r>
    <r>
      <rPr>
        <b/>
        <sz val="11"/>
        <color theme="0"/>
        <rFont val="Arial"/>
        <family val="2"/>
      </rPr>
      <t>"</t>
    </r>
  </si>
  <si>
    <r>
      <t>Mit Bereitstellung der Standbestätigung/Standrechnung wird eine Nebenkostenpauschale (Strom, Wasser, Tickets) in Höhe von
25 EUR/m</t>
    </r>
    <r>
      <rPr>
        <vertAlign val="superscript"/>
        <sz val="8"/>
        <color rgb="FF203864"/>
        <rFont val="Arial"/>
        <family val="2"/>
      </rPr>
      <t>2</t>
    </r>
    <r>
      <rPr>
        <sz val="8"/>
        <color rgb="FF203864"/>
        <rFont val="Arial"/>
        <family val="2"/>
      </rPr>
      <t xml:space="preserve"> erhoben, die ebenfalls binnen 21 Tagen zur Zahung fällig wird. Die Verrechnung erfolgt nach der Veranstaltung.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</si>
</sst>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1]"/>
    <numFmt numFmtId="166" formatCode="0.000"/>
  </numFmts>
  <fonts count="4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1707E7"/>
      <name val="Arial"/>
      <family val="2"/>
    </font>
    <font>
      <sz val="9"/>
      <color rgb="FF004592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2"/>
      <color rgb="FF203864"/>
      <name val="Arial"/>
      <family val="2"/>
    </font>
    <font>
      <sz val="12"/>
      <color theme="1"/>
      <name val="Arial"/>
      <family val="2"/>
    </font>
    <font>
      <sz val="9"/>
      <color rgb="FF203864"/>
      <name val="Arial"/>
      <family val="2"/>
    </font>
    <font>
      <b/>
      <sz val="12"/>
      <color rgb="FF203864"/>
      <name val="Arial"/>
      <family val="2"/>
    </font>
    <font>
      <b/>
      <sz val="11"/>
      <color rgb="FF002060"/>
      <name val="Arial"/>
      <family val="2"/>
    </font>
    <font>
      <b/>
      <sz val="12"/>
      <color theme="4"/>
      <name val="Arial"/>
      <family val="2"/>
    </font>
    <font>
      <sz val="11"/>
      <color theme="4"/>
      <name val="Arial"/>
      <family val="2"/>
    </font>
    <font>
      <sz val="12"/>
      <color theme="4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2060"/>
      <name val="Arial"/>
      <family val="2"/>
    </font>
    <font>
      <sz val="9"/>
      <name val="Arial"/>
      <family val="2"/>
    </font>
    <font>
      <vertAlign val="superscript"/>
      <sz val="9"/>
      <color rgb="FF203864"/>
      <name val="Arial"/>
      <family val="2"/>
    </font>
    <font>
      <vertAlign val="superscript"/>
      <sz val="11"/>
      <color rgb="FF002060"/>
      <name val="Arial"/>
      <family val="2"/>
    </font>
    <font>
      <sz val="11"/>
      <color theme="0"/>
      <name val="Arial"/>
      <family val="2"/>
    </font>
    <font>
      <sz val="9"/>
      <color theme="4"/>
      <name val="Arial"/>
      <family val="2"/>
    </font>
    <font>
      <b/>
      <sz val="12"/>
      <color rgb="FF323084"/>
      <name val="Arial"/>
      <family val="2"/>
    </font>
    <font>
      <b/>
      <sz val="12"/>
      <color theme="0"/>
      <name val="Arial"/>
      <family val="2"/>
    </font>
    <font>
      <sz val="12"/>
      <color rgb="FF323084"/>
      <name val="Arial"/>
      <family val="2"/>
    </font>
    <font>
      <sz val="9"/>
      <color rgb="FF323084"/>
      <name val="Arial"/>
      <family val="2"/>
    </font>
    <font>
      <vertAlign val="superscript"/>
      <sz val="9"/>
      <color rgb="FF323084"/>
      <name val="Arial"/>
      <family val="2"/>
    </font>
    <font>
      <sz val="11"/>
      <color rgb="FF323084"/>
      <name val="Arial"/>
      <family val="2"/>
    </font>
    <font>
      <sz val="8"/>
      <color rgb="FF323084"/>
      <name val="Arial"/>
      <family val="2"/>
    </font>
    <font>
      <b/>
      <sz val="11"/>
      <color rgb="FF323084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sz val="8"/>
      <color rgb="FF203864"/>
      <name val="Arial"/>
      <family val="2"/>
    </font>
    <font>
      <vertAlign val="superscript"/>
      <sz val="8"/>
      <color rgb="FF20386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323084"/>
        <bgColor indexed="64"/>
      </patternFill>
    </fill>
    <fill>
      <patternFill patternType="solid">
        <fgColor rgb="FFE1DEEE"/>
        <bgColor indexed="64"/>
      </patternFill>
    </fill>
    <fill>
      <patternFill patternType="solid">
        <fgColor rgb="FFF1EFF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right" vertical="center" readingOrder="1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readingOrder="1"/>
    </xf>
    <xf numFmtId="0" fontId="7" fillId="2" borderId="0" xfId="0" applyFont="1" applyFill="1" applyBorder="1" applyAlignment="1">
      <alignment horizontal="right" vertical="center" readingOrder="1"/>
    </xf>
    <xf numFmtId="0" fontId="7" fillId="2" borderId="0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6" xfId="0" applyFill="1" applyBorder="1"/>
    <xf numFmtId="0" fontId="13" fillId="3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0" fillId="2" borderId="6" xfId="0" applyFill="1" applyBorder="1"/>
    <xf numFmtId="0" fontId="0" fillId="4" borderId="0" xfId="0" applyFill="1" applyBorder="1"/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/>
    <xf numFmtId="0" fontId="0" fillId="4" borderId="6" xfId="0" applyFill="1" applyBorder="1"/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/>
    <xf numFmtId="0" fontId="14" fillId="4" borderId="0" xfId="0" applyFont="1" applyFill="1" applyBorder="1" applyAlignment="1">
      <alignment horizontal="left" vertical="center" readingOrder="1"/>
    </xf>
    <xf numFmtId="0" fontId="7" fillId="4" borderId="0" xfId="0" applyFont="1" applyFill="1" applyBorder="1" applyAlignment="1">
      <alignment horizontal="left" vertical="center" readingOrder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center" readingOrder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readingOrder="1"/>
    </xf>
    <xf numFmtId="0" fontId="14" fillId="4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2" fillId="5" borderId="0" xfId="0" applyFont="1" applyFill="1" applyBorder="1" applyAlignment="1">
      <alignment horizontal="left" vertical="center" readingOrder="1"/>
    </xf>
    <xf numFmtId="0" fontId="0" fillId="0" borderId="0" xfId="0" applyBorder="1"/>
    <xf numFmtId="0" fontId="0" fillId="5" borderId="0" xfId="0" applyFill="1" applyBorder="1"/>
    <xf numFmtId="0" fontId="0" fillId="0" borderId="0" xfId="0" applyAlignment="1">
      <alignment horizontal="right"/>
    </xf>
    <xf numFmtId="0" fontId="0" fillId="0" borderId="0" xfId="0" applyFill="1"/>
    <xf numFmtId="0" fontId="17" fillId="2" borderId="0" xfId="0" applyFont="1" applyFill="1"/>
    <xf numFmtId="0" fontId="17" fillId="2" borderId="0" xfId="0" applyFont="1" applyFill="1" applyProtection="1">
      <protection locked="0" hidden="1"/>
    </xf>
    <xf numFmtId="0" fontId="17" fillId="2" borderId="0" xfId="0" applyFont="1" applyFill="1" applyBorder="1"/>
    <xf numFmtId="0" fontId="16" fillId="0" borderId="0" xfId="0" applyFont="1" applyAlignment="1" applyProtection="1">
      <alignment horizontal="right" vertical="center" readingOrder="1"/>
      <protection locked="0" hidden="1"/>
    </xf>
    <xf numFmtId="0" fontId="17" fillId="0" borderId="0" xfId="0" applyFont="1"/>
    <xf numFmtId="0" fontId="17" fillId="0" borderId="0" xfId="0" applyFont="1" applyFill="1" applyBorder="1"/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readingOrder="1"/>
    </xf>
    <xf numFmtId="0" fontId="7" fillId="3" borderId="0" xfId="0" applyFont="1" applyFill="1" applyBorder="1" applyAlignment="1">
      <alignment horizontal="left" vertical="center" readingOrder="1"/>
    </xf>
    <xf numFmtId="0" fontId="0" fillId="2" borderId="7" xfId="0" applyFill="1" applyBorder="1"/>
    <xf numFmtId="0" fontId="10" fillId="2" borderId="8" xfId="0" applyFont="1" applyFill="1" applyBorder="1" applyAlignment="1">
      <alignment horizontal="left" vertical="top" readingOrder="1"/>
    </xf>
    <xf numFmtId="0" fontId="0" fillId="2" borderId="8" xfId="0" applyFill="1" applyBorder="1"/>
    <xf numFmtId="0" fontId="7" fillId="2" borderId="8" xfId="0" applyFont="1" applyFill="1" applyBorder="1" applyAlignment="1">
      <alignment horizontal="right" vertical="center" readingOrder="1"/>
    </xf>
    <xf numFmtId="0" fontId="7" fillId="2" borderId="8" xfId="0" applyFont="1" applyFill="1" applyBorder="1"/>
    <xf numFmtId="164" fontId="0" fillId="2" borderId="8" xfId="0" applyNumberFormat="1" applyFill="1" applyBorder="1" applyAlignment="1">
      <alignment horizontal="right"/>
    </xf>
    <xf numFmtId="0" fontId="0" fillId="2" borderId="9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2" borderId="4" xfId="0" applyFill="1" applyBorder="1"/>
    <xf numFmtId="0" fontId="6" fillId="2" borderId="0" xfId="0" applyFont="1" applyFill="1" applyBorder="1"/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readingOrder="1"/>
    </xf>
    <xf numFmtId="0" fontId="15" fillId="2" borderId="0" xfId="0" applyFont="1" applyFill="1" applyBorder="1" applyAlignment="1">
      <alignment horizontal="center" vertical="center" textRotation="90"/>
    </xf>
    <xf numFmtId="0" fontId="15" fillId="2" borderId="8" xfId="0" applyFont="1" applyFill="1" applyBorder="1" applyAlignment="1">
      <alignment horizontal="center" vertical="center" textRotation="90"/>
    </xf>
    <xf numFmtId="0" fontId="0" fillId="0" borderId="8" xfId="0" applyBorder="1"/>
    <xf numFmtId="0" fontId="15" fillId="2" borderId="0" xfId="0" applyFont="1" applyFill="1" applyBorder="1" applyAlignment="1">
      <alignment horizontal="left" vertical="center" readingOrder="1"/>
    </xf>
    <xf numFmtId="0" fontId="6" fillId="2" borderId="0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vertical="top" readingOrder="1"/>
    </xf>
    <xf numFmtId="164" fontId="0" fillId="2" borderId="0" xfId="0" applyNumberFormat="1" applyFill="1" applyBorder="1" applyAlignment="1">
      <alignment horizontal="right"/>
    </xf>
    <xf numFmtId="0" fontId="15" fillId="2" borderId="0" xfId="0" applyFont="1" applyFill="1" applyBorder="1" applyAlignment="1">
      <alignment vertical="center" textRotation="90"/>
    </xf>
    <xf numFmtId="0" fontId="15" fillId="2" borderId="8" xfId="0" applyFont="1" applyFill="1" applyBorder="1" applyAlignment="1">
      <alignment vertical="center" textRotation="90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 readingOrder="1"/>
    </xf>
    <xf numFmtId="0" fontId="7" fillId="2" borderId="3" xfId="0" applyFont="1" applyFill="1" applyBorder="1" applyAlignment="1">
      <alignment horizontal="left" vertical="center" readingOrder="1"/>
    </xf>
    <xf numFmtId="0" fontId="0" fillId="2" borderId="8" xfId="0" applyFill="1" applyBorder="1" applyAlignment="1">
      <alignment horizontal="right"/>
    </xf>
    <xf numFmtId="0" fontId="0" fillId="5" borderId="6" xfId="0" applyFill="1" applyBorder="1"/>
    <xf numFmtId="0" fontId="6" fillId="2" borderId="1" xfId="0" applyFont="1" applyFill="1" applyBorder="1" applyProtection="1">
      <protection locked="0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/>
    </xf>
    <xf numFmtId="165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 readingOrder="1"/>
    </xf>
    <xf numFmtId="0" fontId="0" fillId="2" borderId="10" xfId="0" applyFill="1" applyBorder="1"/>
    <xf numFmtId="0" fontId="7" fillId="5" borderId="0" xfId="0" applyFont="1" applyFill="1" applyBorder="1" applyAlignment="1">
      <alignment horizontal="right" vertical="center" readingOrder="1"/>
    </xf>
    <xf numFmtId="0" fontId="7" fillId="5" borderId="0" xfId="0" applyFont="1" applyFill="1" applyBorder="1"/>
    <xf numFmtId="164" fontId="11" fillId="0" borderId="1" xfId="0" applyNumberFormat="1" applyFont="1" applyFill="1" applyBorder="1" applyAlignment="1">
      <alignment horizontal="right" vertical="center"/>
    </xf>
    <xf numFmtId="0" fontId="18" fillId="2" borderId="5" xfId="0" applyFont="1" applyFill="1" applyBorder="1"/>
    <xf numFmtId="0" fontId="19" fillId="2" borderId="0" xfId="0" applyFont="1" applyFill="1" applyBorder="1" applyAlignment="1">
      <alignment horizontal="center" vertical="center" textRotation="90"/>
    </xf>
    <xf numFmtId="0" fontId="21" fillId="2" borderId="0" xfId="0" applyFont="1" applyFill="1"/>
    <xf numFmtId="0" fontId="18" fillId="0" borderId="0" xfId="0" applyFont="1"/>
    <xf numFmtId="0" fontId="6" fillId="4" borderId="6" xfId="0" applyFont="1" applyFill="1" applyBorder="1" applyAlignment="1">
      <alignment vertical="top"/>
    </xf>
    <xf numFmtId="0" fontId="9" fillId="4" borderId="0" xfId="0" applyFont="1" applyFill="1" applyBorder="1" applyAlignment="1">
      <alignment vertical="center"/>
    </xf>
    <xf numFmtId="0" fontId="18" fillId="4" borderId="0" xfId="0" applyFont="1" applyFill="1" applyBorder="1"/>
    <xf numFmtId="0" fontId="20" fillId="4" borderId="0" xfId="0" applyFont="1" applyFill="1" applyBorder="1" applyProtection="1">
      <protection locked="0"/>
    </xf>
    <xf numFmtId="164" fontId="20" fillId="4" borderId="0" xfId="0" applyNumberFormat="1" applyFont="1" applyFill="1" applyBorder="1"/>
    <xf numFmtId="0" fontId="20" fillId="4" borderId="6" xfId="0" applyFont="1" applyFill="1" applyBorder="1" applyAlignment="1">
      <alignment vertical="top"/>
    </xf>
    <xf numFmtId="0" fontId="7" fillId="4" borderId="0" xfId="0" applyFont="1" applyFill="1" applyBorder="1"/>
    <xf numFmtId="0" fontId="24" fillId="2" borderId="0" xfId="0" applyFont="1" applyFill="1" applyProtection="1">
      <protection locked="0" hidden="1"/>
    </xf>
    <xf numFmtId="0" fontId="10" fillId="5" borderId="0" xfId="0" applyFont="1" applyFill="1" applyBorder="1" applyAlignment="1">
      <alignment horizontal="left" vertical="center" readingOrder="1"/>
    </xf>
    <xf numFmtId="0" fontId="25" fillId="3" borderId="0" xfId="0" applyFont="1" applyFill="1" applyBorder="1" applyAlignment="1">
      <alignment horizontal="left" vertical="top" readingOrder="1"/>
    </xf>
    <xf numFmtId="0" fontId="14" fillId="3" borderId="0" xfId="0" applyFont="1" applyFill="1" applyBorder="1"/>
    <xf numFmtId="0" fontId="13" fillId="3" borderId="6" xfId="0" applyFont="1" applyFill="1" applyBorder="1"/>
    <xf numFmtId="164" fontId="11" fillId="3" borderId="3" xfId="0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0" fillId="7" borderId="0" xfId="0" applyFill="1" applyBorder="1" applyAlignment="1">
      <alignment horizontal="right"/>
    </xf>
    <xf numFmtId="0" fontId="5" fillId="7" borderId="0" xfId="0" applyFont="1" applyFill="1" applyBorder="1" applyAlignment="1">
      <alignment horizontal="left" vertical="center" readingOrder="1"/>
    </xf>
    <xf numFmtId="0" fontId="0" fillId="7" borderId="6" xfId="0" applyFill="1" applyBorder="1"/>
    <xf numFmtId="0" fontId="6" fillId="7" borderId="0" xfId="0" applyFont="1" applyFill="1" applyBorder="1"/>
    <xf numFmtId="0" fontId="9" fillId="7" borderId="0" xfId="0" applyFont="1" applyFill="1" applyBorder="1" applyAlignment="1">
      <alignment horizontal="left" vertical="top" readingOrder="1"/>
    </xf>
    <xf numFmtId="0" fontId="7" fillId="7" borderId="0" xfId="0" applyFont="1" applyFill="1" applyBorder="1" applyAlignment="1">
      <alignment horizontal="right" vertical="center" readingOrder="1"/>
    </xf>
    <xf numFmtId="0" fontId="7" fillId="7" borderId="0" xfId="0" applyFont="1" applyFill="1" applyBorder="1"/>
    <xf numFmtId="0" fontId="10" fillId="7" borderId="0" xfId="0" applyFont="1" applyFill="1" applyBorder="1" applyAlignment="1">
      <alignment horizontal="left" vertical="top" readingOrder="1"/>
    </xf>
    <xf numFmtId="164" fontId="0" fillId="7" borderId="0" xfId="0" applyNumberFormat="1" applyFill="1" applyBorder="1" applyAlignment="1">
      <alignment horizontal="right"/>
    </xf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6" fillId="8" borderId="0" xfId="0" applyFont="1" applyFill="1" applyBorder="1"/>
    <xf numFmtId="0" fontId="0" fillId="8" borderId="6" xfId="0" applyFill="1" applyBorder="1"/>
    <xf numFmtId="0" fontId="7" fillId="8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horizontal="right" vertical="center" readingOrder="1"/>
    </xf>
    <xf numFmtId="0" fontId="7" fillId="8" borderId="0" xfId="0" applyFont="1" applyFill="1" applyBorder="1" applyAlignment="1">
      <alignment horizontal="left" vertical="center" readingOrder="1"/>
    </xf>
    <xf numFmtId="0" fontId="0" fillId="8" borderId="0" xfId="0" applyFill="1" applyBorder="1" applyAlignment="1">
      <alignment horizontal="right" vertical="center"/>
    </xf>
    <xf numFmtId="164" fontId="6" fillId="8" borderId="0" xfId="0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/>
    </xf>
    <xf numFmtId="0" fontId="6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2" fontId="7" fillId="8" borderId="0" xfId="0" applyNumberFormat="1" applyFont="1" applyFill="1" applyBorder="1" applyAlignment="1">
      <alignment horizontal="right" vertical="center" readingOrder="1"/>
    </xf>
    <xf numFmtId="0" fontId="6" fillId="8" borderId="6" xfId="0" applyFont="1" applyFill="1" applyBorder="1" applyAlignment="1">
      <alignment vertical="top"/>
    </xf>
    <xf numFmtId="0" fontId="9" fillId="8" borderId="0" xfId="0" applyFont="1" applyFill="1" applyBorder="1" applyAlignment="1">
      <alignment vertical="center"/>
    </xf>
    <xf numFmtId="0" fontId="18" fillId="8" borderId="0" xfId="0" applyFont="1" applyFill="1" applyBorder="1"/>
    <xf numFmtId="0" fontId="20" fillId="8" borderId="0" xfId="0" applyFont="1" applyFill="1" applyBorder="1" applyProtection="1">
      <protection locked="0"/>
    </xf>
    <xf numFmtId="0" fontId="9" fillId="8" borderId="0" xfId="0" applyFont="1" applyFill="1" applyBorder="1" applyAlignment="1">
      <alignment horizontal="right" vertical="center" readingOrder="1"/>
    </xf>
    <xf numFmtId="164" fontId="20" fillId="8" borderId="0" xfId="0" applyNumberFormat="1" applyFont="1" applyFill="1" applyBorder="1"/>
    <xf numFmtId="0" fontId="20" fillId="8" borderId="6" xfId="0" applyFont="1" applyFill="1" applyBorder="1" applyAlignment="1">
      <alignment vertical="top"/>
    </xf>
    <xf numFmtId="0" fontId="9" fillId="8" borderId="0" xfId="0" applyFont="1" applyFill="1" applyBorder="1" applyAlignment="1">
      <alignment horizontal="left" vertical="top" readingOrder="1"/>
    </xf>
    <xf numFmtId="0" fontId="7" fillId="8" borderId="0" xfId="0" applyFont="1" applyFill="1" applyBorder="1"/>
    <xf numFmtId="0" fontId="10" fillId="7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left" vertical="center" readingOrder="1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left" vertical="top" readingOrder="1"/>
    </xf>
    <xf numFmtId="0" fontId="28" fillId="4" borderId="0" xfId="0" applyFont="1" applyFill="1" applyBorder="1" applyAlignment="1">
      <alignment horizontal="right" vertical="center" readingOrder="1"/>
    </xf>
    <xf numFmtId="0" fontId="28" fillId="4" borderId="0" xfId="0" applyFont="1" applyFill="1" applyBorder="1" applyAlignment="1">
      <alignment horizontal="right"/>
    </xf>
    <xf numFmtId="0" fontId="29" fillId="4" borderId="0" xfId="0" applyFont="1" applyFill="1" applyBorder="1" applyAlignment="1">
      <alignment horizontal="right" vertical="center" readingOrder="1"/>
    </xf>
    <xf numFmtId="0" fontId="31" fillId="2" borderId="1" xfId="0" applyFont="1" applyFill="1" applyBorder="1" applyProtection="1">
      <protection locked="0"/>
    </xf>
    <xf numFmtId="0" fontId="31" fillId="3" borderId="0" xfId="0" applyFont="1" applyFill="1" applyBorder="1"/>
    <xf numFmtId="0" fontId="31" fillId="2" borderId="0" xfId="0" applyFont="1" applyFill="1" applyBorder="1"/>
    <xf numFmtId="0" fontId="31" fillId="4" borderId="0" xfId="0" applyFont="1" applyFill="1" applyBorder="1"/>
    <xf numFmtId="164" fontId="31" fillId="2" borderId="1" xfId="0" applyNumberFormat="1" applyFont="1" applyFill="1" applyBorder="1" applyAlignment="1">
      <alignment horizontal="right" vertical="center"/>
    </xf>
    <xf numFmtId="164" fontId="31" fillId="4" borderId="0" xfId="0" applyNumberFormat="1" applyFont="1" applyFill="1" applyBorder="1" applyAlignment="1">
      <alignment horizontal="right"/>
    </xf>
    <xf numFmtId="164" fontId="31" fillId="4" borderId="0" xfId="0" applyNumberFormat="1" applyFont="1" applyFill="1" applyBorder="1" applyAlignment="1">
      <alignment horizontal="right" vertical="center"/>
    </xf>
    <xf numFmtId="0" fontId="31" fillId="4" borderId="0" xfId="0" applyFont="1" applyFill="1" applyBorder="1" applyAlignment="1">
      <alignment horizontal="left" vertical="center" readingOrder="1"/>
    </xf>
    <xf numFmtId="0" fontId="31" fillId="4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right"/>
    </xf>
    <xf numFmtId="0" fontId="31" fillId="4" borderId="0" xfId="0" applyFont="1" applyFill="1" applyBorder="1" applyAlignment="1">
      <alignment horizontal="right"/>
    </xf>
    <xf numFmtId="164" fontId="31" fillId="4" borderId="10" xfId="0" applyNumberFormat="1" applyFont="1" applyFill="1" applyBorder="1" applyAlignment="1">
      <alignment horizontal="right"/>
    </xf>
    <xf numFmtId="164" fontId="31" fillId="0" borderId="1" xfId="0" applyNumberFormat="1" applyFont="1" applyFill="1" applyBorder="1"/>
    <xf numFmtId="0" fontId="26" fillId="5" borderId="0" xfId="0" applyFont="1" applyFill="1" applyBorder="1" applyAlignment="1">
      <alignment horizontal="left" vertical="center" readingOrder="1"/>
    </xf>
    <xf numFmtId="0" fontId="31" fillId="3" borderId="0" xfId="0" applyFont="1" applyFill="1" applyBorder="1" applyAlignment="1">
      <alignment horizontal="right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3" borderId="6" xfId="0" applyFont="1" applyFill="1" applyBorder="1"/>
    <xf numFmtId="0" fontId="26" fillId="3" borderId="0" xfId="0" applyFont="1" applyFill="1" applyBorder="1" applyAlignment="1">
      <alignment horizontal="left" vertical="center" readingOrder="1"/>
    </xf>
    <xf numFmtId="0" fontId="28" fillId="2" borderId="0" xfId="0" applyFont="1" applyFill="1" applyBorder="1" applyAlignment="1">
      <alignment horizontal="left" vertical="center" readingOrder="1"/>
    </xf>
    <xf numFmtId="0" fontId="28" fillId="2" borderId="0" xfId="0" applyFont="1" applyFill="1" applyBorder="1" applyAlignment="1">
      <alignment horizontal="right"/>
    </xf>
    <xf numFmtId="164" fontId="31" fillId="2" borderId="0" xfId="0" applyNumberFormat="1" applyFont="1" applyFill="1" applyBorder="1" applyAlignment="1">
      <alignment horizontal="right"/>
    </xf>
    <xf numFmtId="0" fontId="31" fillId="2" borderId="6" xfId="0" applyFont="1" applyFill="1" applyBorder="1"/>
    <xf numFmtId="0" fontId="31" fillId="4" borderId="6" xfId="0" applyFont="1" applyFill="1" applyBorder="1"/>
    <xf numFmtId="0" fontId="26" fillId="4" borderId="0" xfId="0" applyFont="1" applyFill="1" applyBorder="1" applyAlignment="1">
      <alignment horizontal="left" vertical="center" readingOrder="1"/>
    </xf>
    <xf numFmtId="1" fontId="28" fillId="4" borderId="0" xfId="0" quotePrefix="1" applyNumberFormat="1" applyFont="1" applyFill="1" applyBorder="1" applyAlignment="1">
      <alignment horizontal="right"/>
    </xf>
    <xf numFmtId="0" fontId="32" fillId="4" borderId="0" xfId="0" applyFont="1" applyFill="1" applyBorder="1"/>
    <xf numFmtId="0" fontId="28" fillId="4" borderId="0" xfId="0" applyFont="1" applyFill="1" applyBorder="1"/>
    <xf numFmtId="1" fontId="28" fillId="2" borderId="0" xfId="0" quotePrefix="1" applyNumberFormat="1" applyFont="1" applyFill="1" applyBorder="1" applyAlignment="1">
      <alignment horizontal="right"/>
    </xf>
    <xf numFmtId="0" fontId="26" fillId="4" borderId="0" xfId="0" applyFont="1" applyFill="1" applyBorder="1"/>
    <xf numFmtId="164" fontId="31" fillId="2" borderId="1" xfId="2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right" vertical="center" readingOrder="1"/>
    </xf>
    <xf numFmtId="164" fontId="31" fillId="2" borderId="0" xfId="0" applyNumberFormat="1" applyFont="1" applyFill="1" applyBorder="1" applyAlignment="1">
      <alignment horizontal="right" vertical="center"/>
    </xf>
    <xf numFmtId="0" fontId="28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righ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164" fontId="31" fillId="3" borderId="0" xfId="0" applyNumberFormat="1" applyFont="1" applyFill="1" applyBorder="1" applyAlignment="1">
      <alignment horizontal="right" vertical="center"/>
    </xf>
    <xf numFmtId="0" fontId="33" fillId="5" borderId="0" xfId="0" applyFont="1" applyFill="1" applyBorder="1" applyAlignment="1">
      <alignment horizontal="left" vertical="center" readingOrder="1"/>
    </xf>
    <xf numFmtId="0" fontId="28" fillId="5" borderId="0" xfId="0" applyFont="1" applyFill="1" applyBorder="1" applyAlignment="1">
      <alignment horizontal="left" vertical="center" readingOrder="1"/>
    </xf>
    <xf numFmtId="166" fontId="28" fillId="5" borderId="0" xfId="0" applyNumberFormat="1" applyFont="1" applyFill="1" applyBorder="1" applyAlignment="1">
      <alignment horizontal="right" vertical="center" readingOrder="1"/>
    </xf>
    <xf numFmtId="164" fontId="33" fillId="5" borderId="1" xfId="2" applyNumberFormat="1" applyFont="1" applyFill="1" applyBorder="1"/>
    <xf numFmtId="0" fontId="28" fillId="5" borderId="6" xfId="0" applyFont="1" applyFill="1" applyBorder="1" applyAlignment="1">
      <alignment horizontal="left" vertical="center" readingOrder="1"/>
    </xf>
    <xf numFmtId="44" fontId="33" fillId="5" borderId="0" xfId="2" applyFont="1" applyFill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vertical="center"/>
    </xf>
    <xf numFmtId="0" fontId="17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6" fillId="0" borderId="0" xfId="0" applyFont="1" applyFill="1" applyBorder="1" applyProtection="1">
      <protection locked="0"/>
    </xf>
    <xf numFmtId="0" fontId="13" fillId="10" borderId="0" xfId="0" applyFont="1" applyFill="1" applyBorder="1"/>
    <xf numFmtId="0" fontId="24" fillId="2" borderId="0" xfId="0" applyFont="1" applyFill="1"/>
    <xf numFmtId="0" fontId="27" fillId="6" borderId="0" xfId="0" applyFont="1" applyFill="1" applyBorder="1" applyAlignment="1">
      <alignment horizontal="center" vertical="center" textRotation="90"/>
    </xf>
    <xf numFmtId="0" fontId="37" fillId="9" borderId="0" xfId="0" applyFont="1" applyFill="1" applyBorder="1" applyAlignment="1">
      <alignment horizontal="center" vertical="center" textRotation="90"/>
    </xf>
    <xf numFmtId="0" fontId="27" fillId="9" borderId="0" xfId="0" applyFont="1" applyFill="1" applyBorder="1" applyAlignment="1">
      <alignment horizontal="center" vertical="center" textRotation="90"/>
    </xf>
    <xf numFmtId="0" fontId="39" fillId="5" borderId="0" xfId="0" applyFont="1" applyFill="1" applyBorder="1" applyAlignment="1">
      <alignment horizontal="left" vertical="center" wrapText="1" readingOrder="1"/>
    </xf>
    <xf numFmtId="0" fontId="39" fillId="7" borderId="0" xfId="0" applyFont="1" applyFill="1" applyBorder="1" applyAlignment="1">
      <alignment horizontal="left" vertical="top" wrapText="1" readingOrder="1"/>
    </xf>
    <xf numFmtId="0" fontId="39" fillId="7" borderId="0" xfId="0" applyFont="1" applyFill="1" applyBorder="1" applyAlignment="1">
      <alignment horizontal="left" vertical="top" readingOrder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203864"/>
      <color rgb="FF003399"/>
      <color rgb="FF323084"/>
      <color rgb="FFD9E1F2"/>
      <color rgb="FFF1EFF7"/>
      <color rgb="FFE1DEEE"/>
      <color rgb="FFFFFFCC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N$15" noThreeD="1"/>
</file>

<file path=xl/ctrlProps/ctrlProp10.xml><?xml version="1.0" encoding="utf-8"?>
<formControlPr xmlns="http://schemas.microsoft.com/office/spreadsheetml/2009/9/main" objectType="Radio" noThreeD="1"/>
</file>

<file path=xl/ctrlProps/ctrlProp11.xml><?xml version="1.0" encoding="utf-8"?>
<formControlPr xmlns="http://schemas.microsoft.com/office/spreadsheetml/2009/9/main" objectType="Radio" noThreeD="1"/>
</file>

<file path=xl/ctrlProps/ctrlProp12.xml><?xml version="1.0" encoding="utf-8"?>
<formControlPr xmlns="http://schemas.microsoft.com/office/spreadsheetml/2009/9/main" objectType="Radio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checked="Checked" noThreeD="1"/>
</file>

<file path=xl/ctrlProps/ctrlProp5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Radio" noThreeD="1"/>
</file>

<file path=xl/ctrlProps/ctrlProp9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13</xdr:row>
          <xdr:rowOff>180975</xdr:rowOff>
        </xdr:from>
        <xdr:to>
          <xdr:col>10</xdr:col>
          <xdr:colOff>304800</xdr:colOff>
          <xdr:row>15</xdr:row>
          <xdr:rowOff>47625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9</xdr:col>
      <xdr:colOff>76200</xdr:colOff>
      <xdr:row>1</xdr:row>
      <xdr:rowOff>97265</xdr:rowOff>
    </xdr:from>
    <xdr:to>
      <xdr:col>11</xdr:col>
      <xdr:colOff>181562</xdr:colOff>
      <xdr:row>4</xdr:row>
      <xdr:rowOff>76199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7450" y="278240"/>
          <a:ext cx="1781762" cy="521859"/>
        </a:xfrm>
        <a:prstGeom prst="rect">
          <a:avLst/>
        </a:prstGeom>
      </xdr:spPr>
    </xdr:pic>
    <xdr:clientData/>
  </xdr:twoCellAnchor>
  <xdr:twoCellAnchor editAs="oneCell">
    <xdr:from>
      <xdr:col>11</xdr:col>
      <xdr:colOff>361714</xdr:colOff>
      <xdr:row>1</xdr:row>
      <xdr:rowOff>85724</xdr:rowOff>
    </xdr:from>
    <xdr:to>
      <xdr:col>12</xdr:col>
      <xdr:colOff>733426</xdr:colOff>
      <xdr:row>4</xdr:row>
      <xdr:rowOff>123492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9364" y="266699"/>
          <a:ext cx="1343262" cy="580693"/>
        </a:xfrm>
        <a:prstGeom prst="rect">
          <a:avLst/>
        </a:prstGeom>
      </xdr:spPr>
    </xdr:pic>
    <xdr:clientData/>
  </xdr:twoCellAnchor>
  <xdr:oneCellAnchor>
    <xdr:from>
      <xdr:col>1</xdr:col>
      <xdr:colOff>66675</xdr:colOff>
      <xdr:row>0</xdr:row>
      <xdr:rowOff>142875</xdr:rowOff>
    </xdr:from>
    <xdr:ext cx="2948564" cy="10508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04875" y="142875"/>
          <a:ext cx="2948564" cy="1050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 b="1">
              <a:solidFill>
                <a:srgbClr val="1707E7"/>
              </a:solidFill>
              <a:latin typeface="Arial" panose="020B0604020202020204" pitchFamily="34" charset="0"/>
              <a:cs typeface="Arial" panose="020B0604020202020204" pitchFamily="34" charset="0"/>
            </a:rPr>
            <a:t>EuroTier / EnergyDecentral 2022</a:t>
          </a:r>
        </a:p>
        <a:p>
          <a:r>
            <a:rPr lang="de-DE" sz="1400" b="1">
              <a:solidFill>
                <a:srgbClr val="1707E7"/>
              </a:solidFill>
              <a:latin typeface="Arial" panose="020B0604020202020204" pitchFamily="34" charset="0"/>
              <a:cs typeface="Arial" panose="020B0604020202020204" pitchFamily="34" charset="0"/>
            </a:rPr>
            <a:t>15. - 18. November 2022</a:t>
          </a:r>
        </a:p>
        <a:p>
          <a:endParaRPr lang="de-DE" sz="600" b="1">
            <a:solidFill>
              <a:srgbClr val="1707E7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4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Automatischer Preiskalkulator</a:t>
          </a:r>
        </a:p>
        <a:p>
          <a:endParaRPr lang="de-DE" sz="4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0" i="1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1100" i="1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gültig bis 15. März 2022)</a:t>
          </a:r>
          <a:endParaRPr lang="de-DE" sz="1100" b="1" i="1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16</xdr:row>
          <xdr:rowOff>9525</xdr:rowOff>
        </xdr:from>
        <xdr:to>
          <xdr:col>10</xdr:col>
          <xdr:colOff>304800</xdr:colOff>
          <xdr:row>17</xdr:row>
          <xdr:rowOff>57150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17</xdr:row>
          <xdr:rowOff>190500</xdr:rowOff>
        </xdr:from>
        <xdr:to>
          <xdr:col>10</xdr:col>
          <xdr:colOff>304800</xdr:colOff>
          <xdr:row>19</xdr:row>
          <xdr:rowOff>47625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180975</xdr:rowOff>
        </xdr:from>
        <xdr:to>
          <xdr:col>10</xdr:col>
          <xdr:colOff>304800</xdr:colOff>
          <xdr:row>21</xdr:row>
          <xdr:rowOff>47625</xdr:rowOff>
        </xdr:to>
        <xdr:sp macro="" textlink="">
          <xdr:nvSpPr>
            <xdr:cNvPr id="4100" name="Option 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44</xdr:row>
          <xdr:rowOff>142875</xdr:rowOff>
        </xdr:from>
        <xdr:to>
          <xdr:col>10</xdr:col>
          <xdr:colOff>295275</xdr:colOff>
          <xdr:row>46</xdr:row>
          <xdr:rowOff>47625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46</xdr:row>
          <xdr:rowOff>114300</xdr:rowOff>
        </xdr:from>
        <xdr:to>
          <xdr:col>10</xdr:col>
          <xdr:colOff>276225</xdr:colOff>
          <xdr:row>48</xdr:row>
          <xdr:rowOff>38100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48</xdr:row>
          <xdr:rowOff>123825</xdr:rowOff>
        </xdr:from>
        <xdr:to>
          <xdr:col>10</xdr:col>
          <xdr:colOff>266700</xdr:colOff>
          <xdr:row>50</xdr:row>
          <xdr:rowOff>47625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50</xdr:row>
          <xdr:rowOff>180975</xdr:rowOff>
        </xdr:from>
        <xdr:to>
          <xdr:col>10</xdr:col>
          <xdr:colOff>285750</xdr:colOff>
          <xdr:row>52</xdr:row>
          <xdr:rowOff>47625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52</xdr:row>
          <xdr:rowOff>142875</xdr:rowOff>
        </xdr:from>
        <xdr:to>
          <xdr:col>10</xdr:col>
          <xdr:colOff>285750</xdr:colOff>
          <xdr:row>54</xdr:row>
          <xdr:rowOff>47625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54</xdr:row>
          <xdr:rowOff>171450</xdr:rowOff>
        </xdr:from>
        <xdr:to>
          <xdr:col>10</xdr:col>
          <xdr:colOff>285750</xdr:colOff>
          <xdr:row>56</xdr:row>
          <xdr:rowOff>47625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79</xdr:row>
          <xdr:rowOff>142875</xdr:rowOff>
        </xdr:from>
        <xdr:to>
          <xdr:col>10</xdr:col>
          <xdr:colOff>304800</xdr:colOff>
          <xdr:row>81</xdr:row>
          <xdr:rowOff>28575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84</xdr:row>
          <xdr:rowOff>142875</xdr:rowOff>
        </xdr:from>
        <xdr:to>
          <xdr:col>10</xdr:col>
          <xdr:colOff>276225</xdr:colOff>
          <xdr:row>87</xdr:row>
          <xdr:rowOff>9525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828675</xdr:colOff>
      <xdr:row>0</xdr:row>
      <xdr:rowOff>76200</xdr:rowOff>
    </xdr:from>
    <xdr:to>
      <xdr:col>13</xdr:col>
      <xdr:colOff>0</xdr:colOff>
      <xdr:row>6</xdr:row>
      <xdr:rowOff>186059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828675" y="76200"/>
          <a:ext cx="8848725" cy="1195709"/>
          <a:chOff x="790575" y="57150"/>
          <a:chExt cx="8932509" cy="1234280"/>
        </a:xfrm>
      </xdr:grpSpPr>
      <xdr:pic>
        <xdr:nvPicPr>
          <xdr:cNvPr id="18" name="Grafik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90575" y="57150"/>
            <a:ext cx="8932509" cy="1219200"/>
          </a:xfrm>
          <a:prstGeom prst="rect">
            <a:avLst/>
          </a:prstGeom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19" name="Rectangle 35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831043" y="323423"/>
            <a:ext cx="5674532" cy="968007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de-D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>
                <a:solidFill>
                  <a:schemeClr val="bg1"/>
                </a:solidFill>
              </a:rPr>
              <a:t>EuroTier / EnergyDecentral </a:t>
            </a:r>
            <a:br>
              <a:rPr lang="en-US">
                <a:solidFill>
                  <a:schemeClr val="bg1"/>
                </a:solidFill>
              </a:rPr>
            </a:br>
            <a:r>
              <a:rPr lang="en-US">
                <a:solidFill>
                  <a:schemeClr val="bg1"/>
                </a:solidFill>
              </a:rPr>
              <a:t>15. -18. November 2022 – Hannover</a:t>
            </a:r>
          </a:p>
          <a:p>
            <a:r>
              <a:rPr lang="en-US" b="1">
                <a:solidFill>
                  <a:schemeClr val="bg1"/>
                </a:solidFill>
              </a:rPr>
              <a:t>Automatischer Preiskalkulator </a:t>
            </a:r>
            <a:r>
              <a:rPr lang="en-US" sz="1400" b="1">
                <a:solidFill>
                  <a:srgbClr val="FF0000"/>
                </a:solidFill>
              </a:rPr>
              <a:t>(gültig ab 16. März 2022)</a:t>
            </a:r>
          </a:p>
        </xdr:txBody>
      </xdr:sp>
      <xdr:pic>
        <xdr:nvPicPr>
          <xdr:cNvPr id="20" name="Grafik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967048" y="113267"/>
            <a:ext cx="1721845" cy="488989"/>
          </a:xfrm>
          <a:prstGeom prst="rect">
            <a:avLst/>
          </a:prstGeom>
        </xdr:spPr>
      </xdr:pic>
      <xdr:pic>
        <xdr:nvPicPr>
          <xdr:cNvPr id="21" name="Grafik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967049" y="616237"/>
            <a:ext cx="1721845" cy="62909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A073-EAD9-4E0C-B4BD-053B8134274D}">
  <dimension ref="B1:N116"/>
  <sheetViews>
    <sheetView showGridLines="0" tabSelected="1" zoomScaleNormal="100" workbookViewId="0">
      <selection activeCell="L11" sqref="L11"/>
    </sheetView>
  </sheetViews>
  <sheetFormatPr baseColWidth="10" defaultRowHeight="14.25" x14ac:dyDescent="0.2"/>
  <cols>
    <col min="2" max="2" width="2.125" customWidth="1"/>
    <col min="4" max="4" width="2.125" customWidth="1"/>
    <col min="12" max="12" width="12.75" customWidth="1"/>
  </cols>
  <sheetData>
    <row r="1" spans="2:14" x14ac:dyDescent="0.2"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38"/>
    </row>
    <row r="2" spans="2:14" x14ac:dyDescent="0.2"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38"/>
    </row>
    <row r="3" spans="2:14" x14ac:dyDescent="0.2">
      <c r="B3" s="2"/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38"/>
    </row>
    <row r="4" spans="2:14" x14ac:dyDescent="0.2"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38"/>
    </row>
    <row r="5" spans="2:14" x14ac:dyDescent="0.2">
      <c r="B5" s="2"/>
      <c r="C5" s="2"/>
      <c r="D5" s="2"/>
      <c r="E5" s="2"/>
      <c r="F5" s="2"/>
      <c r="G5" s="2"/>
      <c r="H5" s="2"/>
      <c r="I5" s="3"/>
      <c r="J5" s="2"/>
      <c r="K5" s="2"/>
      <c r="L5" s="2"/>
      <c r="M5" s="2"/>
      <c r="N5" s="38"/>
    </row>
    <row r="6" spans="2:14" x14ac:dyDescent="0.2">
      <c r="B6" s="2"/>
      <c r="C6" s="2"/>
      <c r="D6" s="2"/>
      <c r="E6" s="2"/>
      <c r="F6" s="2"/>
      <c r="G6" s="2"/>
      <c r="H6" s="2"/>
      <c r="I6" s="3"/>
      <c r="J6" s="2"/>
      <c r="K6" s="2"/>
      <c r="L6" s="2"/>
      <c r="M6" s="2"/>
      <c r="N6" s="38"/>
    </row>
    <row r="7" spans="2:14" ht="15" x14ac:dyDescent="0.25">
      <c r="B7" s="2"/>
      <c r="C7" s="4"/>
      <c r="D7" s="4"/>
      <c r="E7" s="2"/>
      <c r="F7" s="2"/>
      <c r="G7" s="2"/>
      <c r="H7" s="2"/>
      <c r="I7" s="3"/>
      <c r="J7" s="2"/>
      <c r="K7" s="2"/>
      <c r="L7" s="2"/>
      <c r="M7" s="2"/>
      <c r="N7" s="38"/>
    </row>
    <row r="8" spans="2:14" s="191" customFormat="1" ht="35.25" customHeight="1" thickBot="1" x14ac:dyDescent="0.25">
      <c r="B8" s="188"/>
      <c r="C8" s="193" t="s">
        <v>31</v>
      </c>
      <c r="D8" s="189"/>
      <c r="E8" s="188"/>
      <c r="F8" s="188"/>
      <c r="G8" s="188"/>
      <c r="H8" s="188"/>
      <c r="I8" s="190"/>
      <c r="J8" s="188"/>
      <c r="M8" s="5"/>
      <c r="N8" s="192"/>
    </row>
    <row r="9" spans="2:14" ht="14.1" customHeight="1" x14ac:dyDescent="0.2">
      <c r="B9" s="10"/>
      <c r="C9" s="54"/>
      <c r="D9" s="54"/>
      <c r="E9" s="54"/>
      <c r="F9" s="54"/>
      <c r="G9" s="54"/>
      <c r="H9" s="54"/>
      <c r="I9" s="55"/>
      <c r="J9" s="54"/>
      <c r="K9" s="54"/>
      <c r="L9" s="54"/>
      <c r="M9" s="56"/>
      <c r="N9" s="38"/>
    </row>
    <row r="10" spans="2:14" ht="9" customHeight="1" thickBot="1" x14ac:dyDescent="0.25">
      <c r="B10" s="11"/>
      <c r="C10" s="197" t="s">
        <v>26</v>
      </c>
      <c r="D10" s="60"/>
      <c r="E10" s="103"/>
      <c r="F10" s="103"/>
      <c r="G10" s="103"/>
      <c r="H10" s="103"/>
      <c r="I10" s="104"/>
      <c r="J10" s="103"/>
      <c r="K10" s="103"/>
      <c r="L10" s="103"/>
      <c r="M10" s="106"/>
      <c r="N10" s="38"/>
    </row>
    <row r="11" spans="2:14" ht="16.5" customHeight="1" thickBot="1" x14ac:dyDescent="0.25">
      <c r="B11" s="11"/>
      <c r="C11" s="197"/>
      <c r="D11" s="60"/>
      <c r="E11" s="136" t="s">
        <v>24</v>
      </c>
      <c r="F11" s="103"/>
      <c r="G11" s="103"/>
      <c r="H11" s="103"/>
      <c r="I11" s="104"/>
      <c r="J11" s="103"/>
      <c r="K11" s="103"/>
      <c r="L11" s="74"/>
      <c r="M11" s="106"/>
      <c r="N11" s="38"/>
    </row>
    <row r="12" spans="2:14" ht="9" customHeight="1" x14ac:dyDescent="0.2">
      <c r="B12" s="11"/>
      <c r="C12" s="197"/>
      <c r="D12" s="60"/>
      <c r="E12" s="105"/>
      <c r="F12" s="103"/>
      <c r="G12" s="103"/>
      <c r="H12" s="103"/>
      <c r="I12" s="104"/>
      <c r="J12" s="103"/>
      <c r="K12" s="103"/>
      <c r="L12" s="107"/>
      <c r="M12" s="106"/>
      <c r="N12" s="38"/>
    </row>
    <row r="13" spans="2:14" ht="9" customHeight="1" x14ac:dyDescent="0.2">
      <c r="B13" s="11"/>
      <c r="C13" s="197"/>
      <c r="D13" s="60"/>
      <c r="E13" s="1"/>
      <c r="F13" s="1"/>
      <c r="G13" s="1"/>
      <c r="H13" s="1"/>
      <c r="I13" s="32"/>
      <c r="J13" s="1"/>
      <c r="K13" s="1"/>
      <c r="L13" s="57"/>
      <c r="M13" s="18"/>
      <c r="N13" s="38"/>
    </row>
    <row r="14" spans="2:14" ht="9" customHeight="1" thickBot="1" x14ac:dyDescent="0.25">
      <c r="B14" s="11"/>
      <c r="C14" s="197"/>
      <c r="D14" s="60"/>
      <c r="E14" s="113"/>
      <c r="F14" s="113"/>
      <c r="G14" s="113"/>
      <c r="H14" s="113"/>
      <c r="I14" s="114"/>
      <c r="J14" s="113"/>
      <c r="K14" s="113"/>
      <c r="L14" s="115"/>
      <c r="M14" s="116"/>
      <c r="N14" s="38"/>
    </row>
    <row r="15" spans="2:14" ht="15.75" thickBot="1" x14ac:dyDescent="0.25">
      <c r="B15" s="11"/>
      <c r="C15" s="197"/>
      <c r="D15" s="60"/>
      <c r="E15" s="117" t="s">
        <v>1</v>
      </c>
      <c r="F15" s="113"/>
      <c r="G15" s="113"/>
      <c r="H15" s="113"/>
      <c r="I15" s="118">
        <v>176</v>
      </c>
      <c r="J15" s="119" t="s">
        <v>0</v>
      </c>
      <c r="K15" s="120"/>
      <c r="L15" s="75">
        <f>IF(N15=1,I15*L11,0)</f>
        <v>0</v>
      </c>
      <c r="M15" s="116"/>
      <c r="N15" s="97">
        <v>4</v>
      </c>
    </row>
    <row r="16" spans="2:14" ht="9.9499999999999993" customHeight="1" thickBot="1" x14ac:dyDescent="0.25">
      <c r="B16" s="11"/>
      <c r="C16" s="197"/>
      <c r="D16" s="60"/>
      <c r="E16" s="117"/>
      <c r="F16" s="113"/>
      <c r="G16" s="113"/>
      <c r="H16" s="113"/>
      <c r="I16" s="118"/>
      <c r="J16" s="119"/>
      <c r="K16" s="119"/>
      <c r="L16" s="115"/>
      <c r="M16" s="116"/>
      <c r="N16" s="38"/>
    </row>
    <row r="17" spans="2:14" ht="15.75" thickBot="1" x14ac:dyDescent="0.25">
      <c r="B17" s="11"/>
      <c r="C17" s="197"/>
      <c r="D17" s="60"/>
      <c r="E17" s="117" t="s">
        <v>2</v>
      </c>
      <c r="F17" s="113"/>
      <c r="G17" s="113"/>
      <c r="H17" s="113"/>
      <c r="I17" s="118">
        <v>199</v>
      </c>
      <c r="J17" s="119" t="s">
        <v>0</v>
      </c>
      <c r="K17" s="120"/>
      <c r="L17" s="75">
        <f>IF(N15=2,I17*L11,0)</f>
        <v>0</v>
      </c>
      <c r="M17" s="116"/>
      <c r="N17" s="196">
        <v>11</v>
      </c>
    </row>
    <row r="18" spans="2:14" ht="9.9499999999999993" customHeight="1" thickBot="1" x14ac:dyDescent="0.25">
      <c r="B18" s="11"/>
      <c r="C18" s="197"/>
      <c r="D18" s="60"/>
      <c r="E18" s="117"/>
      <c r="F18" s="113"/>
      <c r="G18" s="113"/>
      <c r="H18" s="113"/>
      <c r="I18" s="118"/>
      <c r="J18" s="119"/>
      <c r="K18" s="119"/>
      <c r="L18" s="121"/>
      <c r="M18" s="116"/>
      <c r="N18" s="38"/>
    </row>
    <row r="19" spans="2:14" ht="15.75" thickBot="1" x14ac:dyDescent="0.25">
      <c r="B19" s="11"/>
      <c r="C19" s="197"/>
      <c r="D19" s="60"/>
      <c r="E19" s="117" t="s">
        <v>3</v>
      </c>
      <c r="F19" s="113"/>
      <c r="G19" s="113"/>
      <c r="H19" s="113"/>
      <c r="I19" s="118">
        <v>219</v>
      </c>
      <c r="J19" s="119" t="s">
        <v>0</v>
      </c>
      <c r="K19" s="120"/>
      <c r="L19" s="75">
        <f>IF(N15=3,I19*L11,0)</f>
        <v>0</v>
      </c>
      <c r="M19" s="116"/>
      <c r="N19" s="40"/>
    </row>
    <row r="20" spans="2:14" ht="9.9499999999999993" customHeight="1" thickBot="1" x14ac:dyDescent="0.25">
      <c r="B20" s="11"/>
      <c r="C20" s="197"/>
      <c r="D20" s="60"/>
      <c r="E20" s="117"/>
      <c r="F20" s="113"/>
      <c r="G20" s="113"/>
      <c r="H20" s="113"/>
      <c r="I20" s="118"/>
      <c r="J20" s="119"/>
      <c r="K20" s="119"/>
      <c r="L20" s="122"/>
      <c r="M20" s="116"/>
      <c r="N20" s="38"/>
    </row>
    <row r="21" spans="2:14" ht="15.75" thickBot="1" x14ac:dyDescent="0.25">
      <c r="B21" s="11"/>
      <c r="C21" s="197"/>
      <c r="D21" s="60"/>
      <c r="E21" s="117" t="s">
        <v>4</v>
      </c>
      <c r="F21" s="113"/>
      <c r="G21" s="113"/>
      <c r="H21" s="113"/>
      <c r="I21" s="118">
        <v>235</v>
      </c>
      <c r="J21" s="119" t="s">
        <v>0</v>
      </c>
      <c r="K21" s="120"/>
      <c r="L21" s="75">
        <f>IF(N15=4,235*L11,0)</f>
        <v>0</v>
      </c>
      <c r="M21" s="116"/>
      <c r="N21" s="38"/>
    </row>
    <row r="22" spans="2:14" ht="9" customHeight="1" x14ac:dyDescent="0.2">
      <c r="B22" s="11"/>
      <c r="C22" s="197"/>
      <c r="D22" s="60"/>
      <c r="E22" s="117"/>
      <c r="F22" s="113"/>
      <c r="G22" s="113"/>
      <c r="H22" s="113"/>
      <c r="I22" s="118"/>
      <c r="J22" s="119"/>
      <c r="K22" s="119"/>
      <c r="L22" s="123"/>
      <c r="M22" s="116"/>
      <c r="N22" s="38"/>
    </row>
    <row r="23" spans="2:14" ht="9" customHeight="1" x14ac:dyDescent="0.2">
      <c r="B23" s="11"/>
      <c r="C23" s="197"/>
      <c r="D23" s="60"/>
      <c r="E23" s="29"/>
      <c r="F23" s="1"/>
      <c r="G23" s="1"/>
      <c r="H23" s="1"/>
      <c r="I23" s="8"/>
      <c r="J23" s="30"/>
      <c r="K23" s="30"/>
      <c r="L23" s="6"/>
      <c r="M23" s="18"/>
      <c r="N23" s="38"/>
    </row>
    <row r="24" spans="2:14" ht="15.75" thickBot="1" x14ac:dyDescent="0.25">
      <c r="B24" s="11"/>
      <c r="C24" s="197"/>
      <c r="D24" s="60"/>
      <c r="E24" s="113"/>
      <c r="F24" s="113"/>
      <c r="G24" s="113"/>
      <c r="H24" s="113"/>
      <c r="I24" s="118"/>
      <c r="J24" s="124"/>
      <c r="K24" s="125"/>
      <c r="L24" s="115"/>
      <c r="M24" s="116"/>
      <c r="N24" s="38"/>
    </row>
    <row r="25" spans="2:14" ht="15.75" thickBot="1" x14ac:dyDescent="0.25">
      <c r="B25" s="11"/>
      <c r="C25" s="197"/>
      <c r="D25" s="60"/>
      <c r="E25" s="117" t="s">
        <v>5</v>
      </c>
      <c r="F25" s="113"/>
      <c r="G25" s="113"/>
      <c r="H25" s="113"/>
      <c r="I25" s="118">
        <v>480</v>
      </c>
      <c r="J25" s="119" t="s">
        <v>6</v>
      </c>
      <c r="K25" s="119"/>
      <c r="L25" s="76">
        <f>IF(SUM(L15:L21)&gt;0,480,0 )</f>
        <v>0</v>
      </c>
      <c r="M25" s="116"/>
      <c r="N25" s="38"/>
    </row>
    <row r="26" spans="2:14" ht="9" customHeight="1" thickBot="1" x14ac:dyDescent="0.25">
      <c r="B26" s="11"/>
      <c r="C26" s="197"/>
      <c r="D26" s="60"/>
      <c r="E26" s="117"/>
      <c r="F26" s="113"/>
      <c r="G26" s="113"/>
      <c r="H26" s="113"/>
      <c r="I26" s="118"/>
      <c r="J26" s="119"/>
      <c r="K26" s="119"/>
      <c r="L26" s="115"/>
      <c r="M26" s="116"/>
      <c r="N26" s="38"/>
    </row>
    <row r="27" spans="2:14" ht="15.75" thickBot="1" x14ac:dyDescent="0.25">
      <c r="B27" s="11"/>
      <c r="C27" s="197"/>
      <c r="D27" s="60"/>
      <c r="E27" s="117" t="s">
        <v>7</v>
      </c>
      <c r="F27" s="113"/>
      <c r="G27" s="113"/>
      <c r="H27" s="113"/>
      <c r="I27" s="126">
        <v>0.6</v>
      </c>
      <c r="J27" s="119" t="s">
        <v>0</v>
      </c>
      <c r="K27" s="119"/>
      <c r="L27" s="77">
        <f>IF(SUM(L15:L21)&gt;0,L11*0.6,0)</f>
        <v>0</v>
      </c>
      <c r="M27" s="116"/>
      <c r="N27" s="38"/>
    </row>
    <row r="28" spans="2:14" ht="9" customHeight="1" thickBot="1" x14ac:dyDescent="0.25">
      <c r="B28" s="11"/>
      <c r="C28" s="197"/>
      <c r="D28" s="60"/>
      <c r="E28" s="117"/>
      <c r="F28" s="113"/>
      <c r="G28" s="113"/>
      <c r="H28" s="113"/>
      <c r="I28" s="118"/>
      <c r="J28" s="119"/>
      <c r="K28" s="119"/>
      <c r="L28" s="115"/>
      <c r="M28" s="116"/>
      <c r="N28" s="38"/>
    </row>
    <row r="29" spans="2:14" ht="15.75" thickBot="1" x14ac:dyDescent="0.25">
      <c r="B29" s="11"/>
      <c r="C29" s="197"/>
      <c r="D29" s="60"/>
      <c r="E29" s="117" t="s">
        <v>8</v>
      </c>
      <c r="F29" s="113"/>
      <c r="G29" s="113"/>
      <c r="H29" s="113"/>
      <c r="I29" s="118">
        <v>690</v>
      </c>
      <c r="J29" s="119" t="s">
        <v>6</v>
      </c>
      <c r="K29" s="119"/>
      <c r="L29" s="78">
        <f>IF(SUM(L15:L21)&gt;0,690,0)</f>
        <v>0</v>
      </c>
      <c r="M29" s="116"/>
      <c r="N29" s="38"/>
    </row>
    <row r="30" spans="2:14" ht="9" customHeight="1" thickBot="1" x14ac:dyDescent="0.25">
      <c r="B30" s="11"/>
      <c r="C30" s="197"/>
      <c r="D30" s="60"/>
      <c r="E30" s="117"/>
      <c r="F30" s="113"/>
      <c r="G30" s="113"/>
      <c r="H30" s="113"/>
      <c r="I30" s="118"/>
      <c r="J30" s="119"/>
      <c r="K30" s="119"/>
      <c r="L30" s="115"/>
      <c r="M30" s="116"/>
      <c r="N30" s="38"/>
    </row>
    <row r="31" spans="2:14" ht="17.25" thickBot="1" x14ac:dyDescent="0.25">
      <c r="B31" s="11"/>
      <c r="C31" s="197"/>
      <c r="D31" s="60"/>
      <c r="E31" s="117" t="s">
        <v>12</v>
      </c>
      <c r="F31" s="113"/>
      <c r="G31" s="194">
        <v>0</v>
      </c>
      <c r="H31" s="113"/>
      <c r="I31" s="118">
        <v>305</v>
      </c>
      <c r="J31" s="117" t="s">
        <v>9</v>
      </c>
      <c r="K31" s="117"/>
      <c r="L31" s="79">
        <f>IF(SUM(L15:L21)&gt;0,G31*(I31+I25+I29),0)</f>
        <v>0</v>
      </c>
      <c r="M31" s="127" t="s">
        <v>11</v>
      </c>
      <c r="N31" s="38"/>
    </row>
    <row r="32" spans="2:14" s="89" customFormat="1" ht="12" customHeight="1" x14ac:dyDescent="0.2">
      <c r="B32" s="86"/>
      <c r="C32" s="197"/>
      <c r="D32" s="87"/>
      <c r="E32" s="128" t="s">
        <v>10</v>
      </c>
      <c r="F32" s="129"/>
      <c r="G32" s="130"/>
      <c r="H32" s="129"/>
      <c r="I32" s="131"/>
      <c r="J32" s="128"/>
      <c r="K32" s="128"/>
      <c r="L32" s="132"/>
      <c r="M32" s="133"/>
      <c r="N32" s="88"/>
    </row>
    <row r="33" spans="2:14" ht="9" customHeight="1" x14ac:dyDescent="0.2">
      <c r="B33" s="11"/>
      <c r="C33" s="197"/>
      <c r="D33" s="60"/>
      <c r="E33" s="134"/>
      <c r="F33" s="113"/>
      <c r="G33" s="113"/>
      <c r="H33" s="113"/>
      <c r="I33" s="118"/>
      <c r="J33" s="135"/>
      <c r="K33" s="135"/>
      <c r="L33" s="113"/>
      <c r="M33" s="116"/>
      <c r="N33" s="38"/>
    </row>
    <row r="34" spans="2:14" ht="9" customHeight="1" x14ac:dyDescent="0.2">
      <c r="B34" s="11"/>
      <c r="C34" s="197"/>
      <c r="D34" s="60"/>
      <c r="E34" s="7"/>
      <c r="F34" s="1"/>
      <c r="G34" s="1"/>
      <c r="H34" s="1"/>
      <c r="I34" s="8"/>
      <c r="J34" s="9"/>
      <c r="K34" s="9"/>
      <c r="L34" s="1"/>
      <c r="M34" s="18"/>
      <c r="N34" s="38"/>
    </row>
    <row r="35" spans="2:14" ht="9" customHeight="1" thickBot="1" x14ac:dyDescent="0.25">
      <c r="B35" s="11"/>
      <c r="C35" s="197"/>
      <c r="D35" s="60"/>
      <c r="E35" s="108"/>
      <c r="F35" s="103"/>
      <c r="G35" s="103"/>
      <c r="H35" s="103"/>
      <c r="I35" s="109"/>
      <c r="J35" s="110"/>
      <c r="K35" s="110"/>
      <c r="L35" s="103"/>
      <c r="M35" s="106"/>
      <c r="N35" s="38"/>
    </row>
    <row r="36" spans="2:14" ht="18" customHeight="1" thickBot="1" x14ac:dyDescent="0.25">
      <c r="B36" s="11"/>
      <c r="C36" s="197"/>
      <c r="D36" s="60"/>
      <c r="E36" s="111" t="s">
        <v>23</v>
      </c>
      <c r="F36" s="103"/>
      <c r="G36" s="103"/>
      <c r="H36" s="103"/>
      <c r="I36" s="109"/>
      <c r="J36" s="110"/>
      <c r="K36" s="110"/>
      <c r="L36" s="80">
        <f>SUM(L15+L17+L19+L21+L25+L27+L29+L31)</f>
        <v>0</v>
      </c>
      <c r="M36" s="106"/>
      <c r="N36" s="38"/>
    </row>
    <row r="37" spans="2:14" ht="24" customHeight="1" x14ac:dyDescent="0.2">
      <c r="B37" s="11"/>
      <c r="C37" s="197"/>
      <c r="D37" s="60"/>
      <c r="E37" s="201" t="s">
        <v>33</v>
      </c>
      <c r="F37" s="202"/>
      <c r="G37" s="202"/>
      <c r="H37" s="202"/>
      <c r="I37" s="202"/>
      <c r="J37" s="202"/>
      <c r="K37" s="202"/>
      <c r="L37" s="112"/>
      <c r="M37" s="106"/>
      <c r="N37" s="38"/>
    </row>
    <row r="38" spans="2:14" ht="9" customHeight="1" thickBot="1" x14ac:dyDescent="0.25">
      <c r="B38" s="47"/>
      <c r="C38" s="49"/>
      <c r="D38" s="49"/>
      <c r="E38" s="58"/>
      <c r="F38" s="49"/>
      <c r="G38" s="49"/>
      <c r="H38" s="49"/>
      <c r="I38" s="50"/>
      <c r="J38" s="59"/>
      <c r="K38" s="59"/>
      <c r="L38" s="49"/>
      <c r="M38" s="53"/>
      <c r="N38" s="38"/>
    </row>
    <row r="39" spans="2:14" ht="12" customHeight="1" thickBot="1" x14ac:dyDescent="0.25">
      <c r="B39" s="2"/>
      <c r="C39" s="2"/>
      <c r="D39" s="2"/>
      <c r="E39" s="2"/>
      <c r="F39" s="2"/>
      <c r="G39" s="2"/>
      <c r="H39" s="2"/>
      <c r="I39" s="3"/>
      <c r="J39" s="2"/>
      <c r="K39" s="2"/>
      <c r="L39" s="2"/>
      <c r="M39" s="2"/>
      <c r="N39" s="38"/>
    </row>
    <row r="40" spans="2:14" ht="14.1" customHeight="1" x14ac:dyDescent="0.2">
      <c r="B40" s="10"/>
      <c r="C40" s="54"/>
      <c r="D40" s="54"/>
      <c r="E40" s="54"/>
      <c r="F40" s="54"/>
      <c r="G40" s="54"/>
      <c r="H40" s="54"/>
      <c r="I40" s="55"/>
      <c r="J40" s="54"/>
      <c r="K40" s="54"/>
      <c r="L40" s="54"/>
      <c r="M40" s="56"/>
      <c r="N40" s="38"/>
    </row>
    <row r="41" spans="2:14" ht="9.9499999999999993" customHeight="1" thickBot="1" x14ac:dyDescent="0.25">
      <c r="B41" s="11"/>
      <c r="C41" s="199" t="s">
        <v>14</v>
      </c>
      <c r="D41" s="60"/>
      <c r="E41" s="12"/>
      <c r="F41" s="12"/>
      <c r="G41" s="12"/>
      <c r="H41" s="12"/>
      <c r="I41" s="13"/>
      <c r="J41" s="12"/>
      <c r="K41" s="12"/>
      <c r="L41" s="12"/>
      <c r="M41" s="14"/>
      <c r="N41" s="38"/>
    </row>
    <row r="42" spans="2:14" ht="16.5" customHeight="1" thickBot="1" x14ac:dyDescent="0.25">
      <c r="B42" s="11"/>
      <c r="C42" s="199"/>
      <c r="D42" s="60"/>
      <c r="E42" s="98" t="s">
        <v>13</v>
      </c>
      <c r="F42" s="12"/>
      <c r="G42" s="12"/>
      <c r="H42" s="12"/>
      <c r="I42" s="13"/>
      <c r="J42" s="12"/>
      <c r="K42" s="12"/>
      <c r="L42" s="144"/>
      <c r="M42" s="14"/>
      <c r="N42" s="38"/>
    </row>
    <row r="43" spans="2:14" ht="9.9499999999999993" customHeight="1" x14ac:dyDescent="0.2">
      <c r="B43" s="11"/>
      <c r="C43" s="199"/>
      <c r="D43" s="60"/>
      <c r="E43" s="33"/>
      <c r="F43" s="12"/>
      <c r="G43" s="12"/>
      <c r="H43" s="12"/>
      <c r="I43" s="13"/>
      <c r="J43" s="12"/>
      <c r="K43" s="12"/>
      <c r="L43" s="145"/>
      <c r="M43" s="14"/>
      <c r="N43" s="38"/>
    </row>
    <row r="44" spans="2:14" ht="9.9499999999999993" customHeight="1" x14ac:dyDescent="0.2">
      <c r="B44" s="11"/>
      <c r="C44" s="199"/>
      <c r="D44" s="60"/>
      <c r="E44" s="1"/>
      <c r="F44" s="1"/>
      <c r="G44" s="1"/>
      <c r="H44" s="1"/>
      <c r="I44" s="16"/>
      <c r="J44" s="17"/>
      <c r="K44" s="1"/>
      <c r="L44" s="146"/>
      <c r="M44" s="18"/>
      <c r="N44" s="38"/>
    </row>
    <row r="45" spans="2:14" ht="9.9499999999999993" customHeight="1" thickBot="1" x14ac:dyDescent="0.25">
      <c r="B45" s="11"/>
      <c r="C45" s="199"/>
      <c r="D45" s="60"/>
      <c r="E45" s="19"/>
      <c r="F45" s="19"/>
      <c r="G45" s="19"/>
      <c r="H45" s="19"/>
      <c r="I45" s="20"/>
      <c r="J45" s="21"/>
      <c r="K45" s="19"/>
      <c r="L45" s="147"/>
      <c r="M45" s="22"/>
      <c r="N45" s="38"/>
    </row>
    <row r="46" spans="2:14" ht="15.75" thickBot="1" x14ac:dyDescent="0.25">
      <c r="B46" s="11"/>
      <c r="C46" s="199"/>
      <c r="D46" s="60"/>
      <c r="E46" s="137" t="s">
        <v>15</v>
      </c>
      <c r="F46" s="24"/>
      <c r="G46" s="24"/>
      <c r="H46" s="24"/>
      <c r="I46" s="141">
        <v>285</v>
      </c>
      <c r="J46" s="138" t="s">
        <v>0</v>
      </c>
      <c r="K46" s="26"/>
      <c r="L46" s="148">
        <f>IF(N15=5,285*L42,0)</f>
        <v>0</v>
      </c>
      <c r="M46" s="22"/>
      <c r="N46" s="39"/>
    </row>
    <row r="47" spans="2:14" ht="9.9499999999999993" customHeight="1" thickBot="1" x14ac:dyDescent="0.25">
      <c r="B47" s="11"/>
      <c r="C47" s="199"/>
      <c r="D47" s="60"/>
      <c r="E47" s="23"/>
      <c r="F47" s="24"/>
      <c r="G47" s="24"/>
      <c r="H47" s="24"/>
      <c r="I47" s="141"/>
      <c r="J47" s="138"/>
      <c r="K47" s="26"/>
      <c r="L47" s="149"/>
      <c r="M47" s="22"/>
      <c r="N47" s="38"/>
    </row>
    <row r="48" spans="2:14" ht="15.75" thickBot="1" x14ac:dyDescent="0.25">
      <c r="B48" s="11"/>
      <c r="C48" s="199"/>
      <c r="D48" s="60"/>
      <c r="E48" s="137" t="s">
        <v>16</v>
      </c>
      <c r="F48" s="24"/>
      <c r="G48" s="24"/>
      <c r="H48" s="195"/>
      <c r="I48" s="141">
        <v>305</v>
      </c>
      <c r="J48" s="138" t="s">
        <v>0</v>
      </c>
      <c r="K48" s="26"/>
      <c r="L48" s="148">
        <f>IF(N15=6,305*L42,0)</f>
        <v>0</v>
      </c>
      <c r="M48" s="22"/>
      <c r="N48" s="38"/>
    </row>
    <row r="49" spans="2:14" ht="9.9499999999999993" customHeight="1" thickBot="1" x14ac:dyDescent="0.25">
      <c r="B49" s="11"/>
      <c r="C49" s="199"/>
      <c r="D49" s="60"/>
      <c r="E49" s="137"/>
      <c r="F49" s="24"/>
      <c r="G49" s="24"/>
      <c r="H49" s="24"/>
      <c r="I49" s="141"/>
      <c r="J49" s="138"/>
      <c r="K49" s="26"/>
      <c r="L49" s="149"/>
      <c r="M49" s="22"/>
      <c r="N49" s="38"/>
    </row>
    <row r="50" spans="2:14" ht="15.75" thickBot="1" x14ac:dyDescent="0.25">
      <c r="B50" s="11"/>
      <c r="C50" s="199"/>
      <c r="D50" s="60"/>
      <c r="E50" s="137" t="s">
        <v>17</v>
      </c>
      <c r="F50" s="24"/>
      <c r="G50" s="24"/>
      <c r="H50" s="24"/>
      <c r="I50" s="141">
        <v>324</v>
      </c>
      <c r="J50" s="138" t="s">
        <v>0</v>
      </c>
      <c r="K50" s="26"/>
      <c r="L50" s="148">
        <f>IF(N15=7,324*L42,0)</f>
        <v>0</v>
      </c>
      <c r="M50" s="22"/>
      <c r="N50" s="38"/>
    </row>
    <row r="51" spans="2:14" ht="9.9499999999999993" customHeight="1" thickBot="1" x14ac:dyDescent="0.25">
      <c r="B51" s="11"/>
      <c r="C51" s="199"/>
      <c r="D51" s="60"/>
      <c r="E51" s="137"/>
      <c r="F51" s="24"/>
      <c r="G51" s="24"/>
      <c r="H51" s="24"/>
      <c r="I51" s="141"/>
      <c r="J51" s="138"/>
      <c r="K51" s="26"/>
      <c r="L51" s="149"/>
      <c r="M51" s="22"/>
      <c r="N51" s="38"/>
    </row>
    <row r="52" spans="2:14" ht="15.75" thickBot="1" x14ac:dyDescent="0.25">
      <c r="B52" s="11"/>
      <c r="C52" s="199"/>
      <c r="D52" s="60"/>
      <c r="E52" s="137" t="s">
        <v>18</v>
      </c>
      <c r="F52" s="24"/>
      <c r="G52" s="24"/>
      <c r="H52" s="24"/>
      <c r="I52" s="141">
        <v>339</v>
      </c>
      <c r="J52" s="138" t="s">
        <v>0</v>
      </c>
      <c r="K52" s="26"/>
      <c r="L52" s="148">
        <f>IF(N15=8,339*L42,0)</f>
        <v>0</v>
      </c>
      <c r="M52" s="22"/>
      <c r="N52" s="38"/>
    </row>
    <row r="53" spans="2:14" ht="9.9499999999999993" customHeight="1" thickBot="1" x14ac:dyDescent="0.25">
      <c r="B53" s="11"/>
      <c r="C53" s="199"/>
      <c r="D53" s="60"/>
      <c r="E53" s="137"/>
      <c r="F53" s="24"/>
      <c r="G53" s="24"/>
      <c r="H53" s="24"/>
      <c r="I53" s="141"/>
      <c r="J53" s="138"/>
      <c r="K53" s="26"/>
      <c r="L53" s="150"/>
      <c r="M53" s="22"/>
      <c r="N53" s="38"/>
    </row>
    <row r="54" spans="2:14" ht="15.75" thickBot="1" x14ac:dyDescent="0.25">
      <c r="B54" s="11"/>
      <c r="C54" s="199"/>
      <c r="D54" s="60"/>
      <c r="E54" s="137" t="s">
        <v>19</v>
      </c>
      <c r="F54" s="24"/>
      <c r="G54" s="24"/>
      <c r="H54" s="24"/>
      <c r="I54" s="141">
        <v>364</v>
      </c>
      <c r="J54" s="138" t="s">
        <v>0</v>
      </c>
      <c r="K54" s="26"/>
      <c r="L54" s="148">
        <f>IF(N15=9,364*L42,0)</f>
        <v>0</v>
      </c>
      <c r="M54" s="22"/>
      <c r="N54" s="38"/>
    </row>
    <row r="55" spans="2:14" ht="9.9499999999999993" customHeight="1" thickBot="1" x14ac:dyDescent="0.25">
      <c r="B55" s="11"/>
      <c r="C55" s="199"/>
      <c r="D55" s="60"/>
      <c r="E55" s="137"/>
      <c r="F55" s="24"/>
      <c r="G55" s="24"/>
      <c r="H55" s="24"/>
      <c r="I55" s="141"/>
      <c r="J55" s="138"/>
      <c r="K55" s="26"/>
      <c r="L55" s="151"/>
      <c r="M55" s="22"/>
      <c r="N55" s="38"/>
    </row>
    <row r="56" spans="2:14" ht="15.75" thickBot="1" x14ac:dyDescent="0.25">
      <c r="B56" s="11"/>
      <c r="C56" s="199"/>
      <c r="D56" s="60"/>
      <c r="E56" s="137" t="s">
        <v>20</v>
      </c>
      <c r="F56" s="24"/>
      <c r="G56" s="24"/>
      <c r="H56" s="24"/>
      <c r="I56" s="141">
        <v>385</v>
      </c>
      <c r="J56" s="138" t="s">
        <v>0</v>
      </c>
      <c r="K56" s="26"/>
      <c r="L56" s="148">
        <f>IF(N15=10,385*L42,0)</f>
        <v>0</v>
      </c>
      <c r="M56" s="22"/>
      <c r="N56" s="38"/>
    </row>
    <row r="57" spans="2:14" ht="9.9499999999999993" customHeight="1" x14ac:dyDescent="0.2">
      <c r="B57" s="11"/>
      <c r="C57" s="199"/>
      <c r="D57" s="60"/>
      <c r="E57" s="27"/>
      <c r="F57" s="19"/>
      <c r="G57" s="19"/>
      <c r="H57" s="19"/>
      <c r="I57" s="28"/>
      <c r="J57" s="26"/>
      <c r="K57" s="26"/>
      <c r="L57" s="152"/>
      <c r="M57" s="22"/>
      <c r="N57" s="38"/>
    </row>
    <row r="58" spans="2:14" ht="9.9499999999999993" customHeight="1" x14ac:dyDescent="0.2">
      <c r="B58" s="11"/>
      <c r="C58" s="199"/>
      <c r="D58" s="60"/>
      <c r="E58" s="29"/>
      <c r="F58" s="1"/>
      <c r="G58" s="1"/>
      <c r="H58" s="1"/>
      <c r="I58" s="8"/>
      <c r="J58" s="30"/>
      <c r="K58" s="30"/>
      <c r="L58" s="153"/>
      <c r="M58" s="18"/>
      <c r="N58" s="38"/>
    </row>
    <row r="59" spans="2:14" ht="9.9499999999999993" customHeight="1" thickBot="1" x14ac:dyDescent="0.25">
      <c r="B59" s="11"/>
      <c r="C59" s="199"/>
      <c r="D59" s="60"/>
      <c r="E59" s="25"/>
      <c r="F59" s="24"/>
      <c r="G59" s="24"/>
      <c r="H59" s="24"/>
      <c r="I59" s="31"/>
      <c r="J59" s="25"/>
      <c r="K59" s="24"/>
      <c r="L59" s="147"/>
      <c r="M59" s="22"/>
      <c r="N59" s="38"/>
    </row>
    <row r="60" spans="2:14" ht="15.75" thickBot="1" x14ac:dyDescent="0.25">
      <c r="B60" s="11"/>
      <c r="C60" s="199"/>
      <c r="D60" s="60"/>
      <c r="E60" s="138" t="s">
        <v>5</v>
      </c>
      <c r="F60" s="24"/>
      <c r="G60" s="24"/>
      <c r="H60" s="24"/>
      <c r="I60" s="142">
        <v>480</v>
      </c>
      <c r="J60" s="138" t="s">
        <v>6</v>
      </c>
      <c r="K60" s="24"/>
      <c r="L60" s="154">
        <f>IF(SUM(L46:L56)&gt;0,480,0)</f>
        <v>0</v>
      </c>
      <c r="M60" s="22"/>
      <c r="N60" s="38"/>
    </row>
    <row r="61" spans="2:14" ht="9.9499999999999993" customHeight="1" thickBot="1" x14ac:dyDescent="0.25">
      <c r="B61" s="11"/>
      <c r="C61" s="199"/>
      <c r="D61" s="60"/>
      <c r="E61" s="137"/>
      <c r="F61" s="19"/>
      <c r="G61" s="19"/>
      <c r="H61" s="19"/>
      <c r="I61" s="141"/>
      <c r="J61" s="138"/>
      <c r="K61" s="26"/>
      <c r="L61" s="155"/>
      <c r="M61" s="22"/>
      <c r="N61" s="38"/>
    </row>
    <row r="62" spans="2:14" ht="15.75" thickBot="1" x14ac:dyDescent="0.25">
      <c r="B62" s="11"/>
      <c r="C62" s="199"/>
      <c r="D62" s="60"/>
      <c r="E62" s="138" t="s">
        <v>21</v>
      </c>
      <c r="F62" s="24"/>
      <c r="G62" s="24"/>
      <c r="H62" s="24"/>
      <c r="I62" s="142">
        <v>350</v>
      </c>
      <c r="J62" s="138" t="s">
        <v>6</v>
      </c>
      <c r="K62" s="24"/>
      <c r="L62" s="154">
        <f>IF(SUM(L46:L56)&gt;0,350,0)</f>
        <v>0</v>
      </c>
      <c r="M62" s="22"/>
      <c r="N62" s="38"/>
    </row>
    <row r="63" spans="2:14" ht="9.9499999999999993" customHeight="1" thickBot="1" x14ac:dyDescent="0.25">
      <c r="B63" s="11"/>
      <c r="C63" s="199"/>
      <c r="D63" s="60"/>
      <c r="E63" s="137"/>
      <c r="F63" s="19"/>
      <c r="G63" s="19"/>
      <c r="H63" s="19"/>
      <c r="I63" s="141"/>
      <c r="J63" s="138"/>
      <c r="K63" s="26"/>
      <c r="L63" s="155"/>
      <c r="M63" s="22"/>
      <c r="N63" s="38"/>
    </row>
    <row r="64" spans="2:14" ht="17.25" customHeight="1" thickBot="1" x14ac:dyDescent="0.25">
      <c r="B64" s="11"/>
      <c r="C64" s="199"/>
      <c r="D64" s="60"/>
      <c r="E64" s="137" t="s">
        <v>8</v>
      </c>
      <c r="F64" s="24"/>
      <c r="G64" s="24"/>
      <c r="H64" s="24"/>
      <c r="I64" s="142">
        <v>690</v>
      </c>
      <c r="J64" s="138" t="s">
        <v>6</v>
      </c>
      <c r="K64" s="24"/>
      <c r="L64" s="154">
        <f>IF(SUM(L46:L57)&gt;0,690,0)</f>
        <v>0</v>
      </c>
      <c r="M64" s="22"/>
      <c r="N64" s="38"/>
    </row>
    <row r="65" spans="2:14" ht="8.1" customHeight="1" thickBot="1" x14ac:dyDescent="0.25">
      <c r="B65" s="11"/>
      <c r="C65" s="199"/>
      <c r="D65" s="60"/>
      <c r="E65" s="137"/>
      <c r="F65" s="24"/>
      <c r="G65" s="24"/>
      <c r="H65" s="24"/>
      <c r="I65" s="142"/>
      <c r="J65" s="138"/>
      <c r="K65" s="24"/>
      <c r="L65" s="156"/>
      <c r="M65" s="22"/>
      <c r="N65" s="38"/>
    </row>
    <row r="66" spans="2:14" ht="19.5" customHeight="1" thickBot="1" x14ac:dyDescent="0.25">
      <c r="B66" s="11"/>
      <c r="C66" s="199"/>
      <c r="D66" s="60"/>
      <c r="E66" s="137" t="s">
        <v>12</v>
      </c>
      <c r="F66" s="19"/>
      <c r="G66" s="64">
        <v>0</v>
      </c>
      <c r="H66" s="19"/>
      <c r="I66" s="141">
        <v>305</v>
      </c>
      <c r="J66" s="137" t="s">
        <v>9</v>
      </c>
      <c r="K66" s="27"/>
      <c r="L66" s="157">
        <f>IF(SUM(L46:L56)&gt;0,G66*(I66+I60+I64),0)</f>
        <v>0</v>
      </c>
      <c r="M66" s="90" t="s">
        <v>11</v>
      </c>
      <c r="N66" s="38"/>
    </row>
    <row r="67" spans="2:14" ht="9.9499999999999993" customHeight="1" x14ac:dyDescent="0.2">
      <c r="B67" s="11"/>
      <c r="C67" s="199"/>
      <c r="D67" s="60"/>
      <c r="E67" s="139" t="s">
        <v>25</v>
      </c>
      <c r="F67" s="92"/>
      <c r="G67" s="93"/>
      <c r="H67" s="92"/>
      <c r="I67" s="143"/>
      <c r="J67" s="139"/>
      <c r="K67" s="91"/>
      <c r="L67" s="94"/>
      <c r="M67" s="95"/>
      <c r="N67" s="38"/>
    </row>
    <row r="68" spans="2:14" ht="9.9499999999999993" customHeight="1" x14ac:dyDescent="0.2">
      <c r="B68" s="11"/>
      <c r="C68" s="199"/>
      <c r="D68" s="60"/>
      <c r="E68" s="140"/>
      <c r="F68" s="19"/>
      <c r="G68" s="19"/>
      <c r="H68" s="19"/>
      <c r="I68" s="28"/>
      <c r="J68" s="96"/>
      <c r="K68" s="96"/>
      <c r="L68" s="19"/>
      <c r="M68" s="22"/>
      <c r="N68" s="38"/>
    </row>
    <row r="69" spans="2:14" ht="9" customHeight="1" x14ac:dyDescent="0.2">
      <c r="B69" s="11"/>
      <c r="C69" s="199"/>
      <c r="D69" s="60"/>
      <c r="E69" s="7"/>
      <c r="F69" s="1"/>
      <c r="G69" s="1"/>
      <c r="H69" s="1"/>
      <c r="I69" s="8"/>
      <c r="J69" s="9"/>
      <c r="K69" s="9"/>
      <c r="L69" s="1"/>
      <c r="M69" s="18"/>
      <c r="N69" s="38"/>
    </row>
    <row r="70" spans="2:14" ht="9" customHeight="1" thickBot="1" x14ac:dyDescent="0.25">
      <c r="B70" s="11"/>
      <c r="C70" s="199"/>
      <c r="D70" s="60"/>
      <c r="E70" s="99"/>
      <c r="F70" s="15"/>
      <c r="G70" s="15"/>
      <c r="H70" s="15"/>
      <c r="I70" s="81"/>
      <c r="J70" s="100"/>
      <c r="K70" s="100"/>
      <c r="L70" s="15"/>
      <c r="M70" s="101"/>
      <c r="N70" s="38"/>
    </row>
    <row r="71" spans="2:14" ht="18" customHeight="1" thickBot="1" x14ac:dyDescent="0.25">
      <c r="B71" s="11"/>
      <c r="C71" s="199"/>
      <c r="D71" s="60"/>
      <c r="E71" s="158" t="s">
        <v>22</v>
      </c>
      <c r="F71" s="35"/>
      <c r="G71" s="35"/>
      <c r="H71" s="35"/>
      <c r="I71" s="83"/>
      <c r="J71" s="84"/>
      <c r="K71" s="84"/>
      <c r="L71" s="85">
        <f>SUM(L46+L48+L50+L52+L54+L56+L60+L62+L64)+L66</f>
        <v>0</v>
      </c>
      <c r="M71" s="73"/>
      <c r="N71" s="38"/>
    </row>
    <row r="72" spans="2:14" ht="7.5" customHeight="1" x14ac:dyDescent="0.2">
      <c r="B72" s="11"/>
      <c r="C72" s="199"/>
      <c r="D72" s="60"/>
      <c r="E72" s="200"/>
      <c r="F72" s="200"/>
      <c r="G72" s="200"/>
      <c r="H72" s="200"/>
      <c r="I72" s="200"/>
      <c r="J72" s="200"/>
      <c r="K72" s="200"/>
      <c r="L72" s="102"/>
      <c r="M72" s="73"/>
      <c r="N72" s="38"/>
    </row>
    <row r="73" spans="2:14" ht="9.9499999999999993" customHeight="1" thickBot="1" x14ac:dyDescent="0.25">
      <c r="B73" s="47"/>
      <c r="C73" s="68"/>
      <c r="D73" s="61"/>
      <c r="E73" s="48"/>
      <c r="F73" s="49"/>
      <c r="G73" s="49"/>
      <c r="H73" s="49"/>
      <c r="I73" s="50"/>
      <c r="J73" s="51"/>
      <c r="K73" s="51"/>
      <c r="L73" s="52"/>
      <c r="M73" s="53"/>
      <c r="N73" s="38"/>
    </row>
    <row r="74" spans="2:14" ht="12" customHeight="1" thickBot="1" x14ac:dyDescent="0.25">
      <c r="B74" s="1"/>
      <c r="C74" s="67"/>
      <c r="D74" s="60"/>
      <c r="E74" s="65"/>
      <c r="F74" s="1"/>
      <c r="G74" s="1"/>
      <c r="H74" s="1"/>
      <c r="I74" s="8"/>
      <c r="J74" s="9"/>
      <c r="K74" s="9"/>
      <c r="L74" s="66"/>
      <c r="M74" s="82"/>
      <c r="N74" s="38"/>
    </row>
    <row r="75" spans="2:14" ht="14.1" customHeight="1" x14ac:dyDescent="0.2">
      <c r="B75" s="10"/>
      <c r="C75" s="54"/>
      <c r="D75" s="54"/>
      <c r="E75" s="69"/>
      <c r="F75" s="54"/>
      <c r="G75" s="54"/>
      <c r="H75" s="54"/>
      <c r="I75" s="70"/>
      <c r="J75" s="71"/>
      <c r="K75" s="71"/>
      <c r="L75" s="55"/>
      <c r="M75" s="56"/>
      <c r="N75" s="38"/>
    </row>
    <row r="76" spans="2:14" ht="9.9499999999999993" customHeight="1" thickBot="1" x14ac:dyDescent="0.25">
      <c r="B76" s="11"/>
      <c r="C76" s="198" t="s">
        <v>32</v>
      </c>
      <c r="D76" s="1"/>
      <c r="E76" s="44"/>
      <c r="F76" s="12"/>
      <c r="G76" s="12"/>
      <c r="H76" s="12"/>
      <c r="I76" s="45"/>
      <c r="J76" s="46"/>
      <c r="K76" s="46"/>
      <c r="L76" s="13"/>
      <c r="M76" s="14"/>
      <c r="N76" s="38"/>
    </row>
    <row r="77" spans="2:14" ht="16.5" customHeight="1" thickBot="1" x14ac:dyDescent="0.25">
      <c r="B77" s="11"/>
      <c r="C77" s="199"/>
      <c r="D77" s="1"/>
      <c r="E77" s="158" t="s">
        <v>30</v>
      </c>
      <c r="F77" s="145"/>
      <c r="G77" s="145"/>
      <c r="H77" s="145"/>
      <c r="I77" s="159"/>
      <c r="J77" s="145"/>
      <c r="K77" s="145"/>
      <c r="L77" s="160"/>
      <c r="M77" s="161"/>
      <c r="N77" s="38"/>
    </row>
    <row r="78" spans="2:14" ht="9.9499999999999993" customHeight="1" x14ac:dyDescent="0.2">
      <c r="B78" s="11"/>
      <c r="C78" s="199"/>
      <c r="D78" s="1"/>
      <c r="E78" s="162"/>
      <c r="F78" s="145"/>
      <c r="G78" s="145"/>
      <c r="H78" s="145"/>
      <c r="I78" s="159"/>
      <c r="J78" s="145"/>
      <c r="K78" s="145"/>
      <c r="L78" s="145"/>
      <c r="M78" s="161"/>
      <c r="N78" s="38"/>
    </row>
    <row r="79" spans="2:14" ht="9.9499999999999993" customHeight="1" x14ac:dyDescent="0.2">
      <c r="B79" s="11"/>
      <c r="C79" s="199"/>
      <c r="D79" s="1"/>
      <c r="E79" s="163"/>
      <c r="F79" s="146"/>
      <c r="G79" s="146"/>
      <c r="H79" s="146"/>
      <c r="I79" s="164"/>
      <c r="J79" s="163"/>
      <c r="K79" s="146"/>
      <c r="L79" s="165"/>
      <c r="M79" s="166"/>
      <c r="N79" s="38"/>
    </row>
    <row r="80" spans="2:14" ht="12" customHeight="1" thickBot="1" x14ac:dyDescent="0.25">
      <c r="B80" s="11"/>
      <c r="C80" s="199"/>
      <c r="D80" s="1"/>
      <c r="E80" s="138"/>
      <c r="F80" s="147"/>
      <c r="G80" s="147"/>
      <c r="H80" s="147"/>
      <c r="I80" s="142"/>
      <c r="J80" s="138"/>
      <c r="K80" s="147"/>
      <c r="L80" s="147"/>
      <c r="M80" s="167"/>
      <c r="N80" s="38"/>
    </row>
    <row r="81" spans="2:14" ht="16.5" thickBot="1" x14ac:dyDescent="0.25">
      <c r="B81" s="11"/>
      <c r="C81" s="199"/>
      <c r="D81" s="1"/>
      <c r="E81" s="168" t="s">
        <v>29</v>
      </c>
      <c r="F81" s="147"/>
      <c r="G81" s="147"/>
      <c r="H81" s="147"/>
      <c r="I81" s="169">
        <v>196</v>
      </c>
      <c r="J81" s="138" t="s">
        <v>0</v>
      </c>
      <c r="K81" s="147"/>
      <c r="L81" s="154">
        <f>IF(N15=11,196*L77,0)</f>
        <v>0</v>
      </c>
      <c r="M81" s="167"/>
      <c r="N81" s="38"/>
    </row>
    <row r="82" spans="2:14" ht="9.9499999999999993" customHeight="1" x14ac:dyDescent="0.2">
      <c r="B82" s="11"/>
      <c r="C82" s="199"/>
      <c r="D82" s="1"/>
      <c r="E82" s="170"/>
      <c r="F82" s="147"/>
      <c r="G82" s="147"/>
      <c r="H82" s="147"/>
      <c r="I82" s="142"/>
      <c r="J82" s="171"/>
      <c r="K82" s="147"/>
      <c r="L82" s="155"/>
      <c r="M82" s="167"/>
      <c r="N82" s="38"/>
    </row>
    <row r="83" spans="2:14" ht="9.9499999999999993" customHeight="1" x14ac:dyDescent="0.2">
      <c r="B83" s="11"/>
      <c r="C83" s="199"/>
      <c r="D83" s="1"/>
      <c r="E83" s="137"/>
      <c r="F83" s="147"/>
      <c r="G83" s="147"/>
      <c r="H83" s="147"/>
      <c r="I83" s="141"/>
      <c r="J83" s="138"/>
      <c r="K83" s="138"/>
      <c r="L83" s="138"/>
      <c r="M83" s="167"/>
      <c r="N83" s="38"/>
    </row>
    <row r="84" spans="2:14" ht="9.9499999999999993" customHeight="1" x14ac:dyDescent="0.2">
      <c r="B84" s="11"/>
      <c r="C84" s="199"/>
      <c r="D84" s="1"/>
      <c r="E84" s="163"/>
      <c r="F84" s="146"/>
      <c r="G84" s="146"/>
      <c r="H84" s="146"/>
      <c r="I84" s="172"/>
      <c r="J84" s="163"/>
      <c r="K84" s="146"/>
      <c r="L84" s="165"/>
      <c r="M84" s="166"/>
      <c r="N84" s="38"/>
    </row>
    <row r="85" spans="2:14" ht="12" customHeight="1" thickBot="1" x14ac:dyDescent="0.25">
      <c r="B85" s="11"/>
      <c r="C85" s="199"/>
      <c r="D85" s="1"/>
      <c r="E85" s="170"/>
      <c r="F85" s="147"/>
      <c r="G85" s="147"/>
      <c r="H85" s="147"/>
      <c r="I85" s="142"/>
      <c r="J85" s="171"/>
      <c r="K85" s="147"/>
      <c r="L85" s="155"/>
      <c r="M85" s="167"/>
      <c r="N85" s="38"/>
    </row>
    <row r="86" spans="2:14" ht="15" customHeight="1" thickBot="1" x14ac:dyDescent="0.25">
      <c r="B86" s="11"/>
      <c r="C86" s="199"/>
      <c r="D86" s="1"/>
      <c r="E86" s="168" t="s">
        <v>28</v>
      </c>
      <c r="F86" s="147"/>
      <c r="G86" s="147"/>
      <c r="H86" s="147"/>
      <c r="I86" s="169">
        <v>307</v>
      </c>
      <c r="J86" s="138" t="s">
        <v>0</v>
      </c>
      <c r="K86" s="147"/>
      <c r="L86" s="154">
        <f>IF(N15=12,307*L77,0)</f>
        <v>0</v>
      </c>
      <c r="M86" s="167"/>
      <c r="N86" s="38"/>
    </row>
    <row r="87" spans="2:14" ht="3" customHeight="1" x14ac:dyDescent="0.25">
      <c r="B87" s="11"/>
      <c r="C87" s="199"/>
      <c r="D87" s="1"/>
      <c r="E87" s="173"/>
      <c r="F87" s="147"/>
      <c r="G87" s="147"/>
      <c r="H87" s="147"/>
      <c r="I87" s="142"/>
      <c r="J87" s="171"/>
      <c r="K87" s="147"/>
      <c r="L87" s="155"/>
      <c r="M87" s="167"/>
      <c r="N87" s="38"/>
    </row>
    <row r="88" spans="2:14" ht="6" customHeight="1" thickBot="1" x14ac:dyDescent="0.3">
      <c r="B88" s="11"/>
      <c r="C88" s="199"/>
      <c r="D88" s="1"/>
      <c r="E88" s="173"/>
      <c r="F88" s="147"/>
      <c r="G88" s="147"/>
      <c r="H88" s="147"/>
      <c r="I88" s="142"/>
      <c r="J88" s="171"/>
      <c r="K88" s="147"/>
      <c r="L88" s="155"/>
      <c r="M88" s="167"/>
      <c r="N88" s="38"/>
    </row>
    <row r="89" spans="2:14" ht="15.75" customHeight="1" thickBot="1" x14ac:dyDescent="0.25">
      <c r="B89" s="11"/>
      <c r="C89" s="199"/>
      <c r="D89" s="1"/>
      <c r="E89" s="137" t="s">
        <v>5</v>
      </c>
      <c r="F89" s="147"/>
      <c r="G89" s="147"/>
      <c r="H89" s="147"/>
      <c r="I89" s="141">
        <v>480</v>
      </c>
      <c r="J89" s="138" t="s">
        <v>6</v>
      </c>
      <c r="K89" s="138"/>
      <c r="L89" s="174">
        <f>IF(L86&gt;0,480,0)</f>
        <v>0</v>
      </c>
      <c r="M89" s="167"/>
      <c r="N89" s="38"/>
    </row>
    <row r="90" spans="2:14" ht="8.1" customHeight="1" thickBot="1" x14ac:dyDescent="0.25">
      <c r="B90" s="11"/>
      <c r="C90" s="199"/>
      <c r="D90" s="1"/>
      <c r="E90" s="170"/>
      <c r="F90" s="147"/>
      <c r="G90" s="147"/>
      <c r="H90" s="147"/>
      <c r="I90" s="142"/>
      <c r="J90" s="171"/>
      <c r="K90" s="147"/>
      <c r="L90" s="155"/>
      <c r="M90" s="167"/>
      <c r="N90" s="38"/>
    </row>
    <row r="91" spans="2:14" ht="16.5" thickBot="1" x14ac:dyDescent="0.25">
      <c r="B91" s="11"/>
      <c r="C91" s="199"/>
      <c r="D91" s="63"/>
      <c r="E91" s="137" t="s">
        <v>21</v>
      </c>
      <c r="F91" s="147"/>
      <c r="G91" s="147"/>
      <c r="H91" s="147"/>
      <c r="I91" s="141">
        <v>350</v>
      </c>
      <c r="J91" s="138" t="s">
        <v>6</v>
      </c>
      <c r="K91" s="138"/>
      <c r="L91" s="174">
        <f>IF(L86&gt;0,350,0)</f>
        <v>0</v>
      </c>
      <c r="M91" s="167"/>
      <c r="N91" s="38"/>
    </row>
    <row r="92" spans="2:14" ht="8.1" customHeight="1" thickBot="1" x14ac:dyDescent="0.25">
      <c r="B92" s="11"/>
      <c r="C92" s="199"/>
      <c r="D92" s="63"/>
      <c r="E92" s="170"/>
      <c r="F92" s="147"/>
      <c r="G92" s="147"/>
      <c r="H92" s="147"/>
      <c r="I92" s="142"/>
      <c r="J92" s="171"/>
      <c r="K92" s="147"/>
      <c r="L92" s="155"/>
      <c r="M92" s="167"/>
      <c r="N92" s="38"/>
    </row>
    <row r="93" spans="2:14" ht="15.75" thickBot="1" x14ac:dyDescent="0.25">
      <c r="B93" s="11"/>
      <c r="C93" s="199"/>
      <c r="D93" s="1"/>
      <c r="E93" s="137" t="s">
        <v>8</v>
      </c>
      <c r="F93" s="147"/>
      <c r="G93" s="147"/>
      <c r="H93" s="147"/>
      <c r="I93" s="141">
        <v>690</v>
      </c>
      <c r="J93" s="138" t="s">
        <v>6</v>
      </c>
      <c r="K93" s="138"/>
      <c r="L93" s="174">
        <f>IF(L86&gt;0,690,0)</f>
        <v>0</v>
      </c>
      <c r="M93" s="167"/>
      <c r="N93" s="41"/>
    </row>
    <row r="94" spans="2:14" ht="9.9499999999999993" customHeight="1" x14ac:dyDescent="0.2">
      <c r="B94" s="11"/>
      <c r="C94" s="199"/>
      <c r="D94" s="1"/>
      <c r="E94" s="175"/>
      <c r="F94" s="146"/>
      <c r="G94" s="146"/>
      <c r="H94" s="146"/>
      <c r="I94" s="176"/>
      <c r="J94" s="163"/>
      <c r="K94" s="163"/>
      <c r="L94" s="177"/>
      <c r="M94" s="166"/>
      <c r="N94" s="38"/>
    </row>
    <row r="95" spans="2:14" ht="9.9499999999999993" customHeight="1" thickBot="1" x14ac:dyDescent="0.25">
      <c r="B95" s="11"/>
      <c r="C95" s="199"/>
      <c r="D95" s="1"/>
      <c r="E95" s="178"/>
      <c r="F95" s="145"/>
      <c r="G95" s="145"/>
      <c r="H95" s="145"/>
      <c r="I95" s="179"/>
      <c r="J95" s="180"/>
      <c r="K95" s="180"/>
      <c r="L95" s="181"/>
      <c r="M95" s="161"/>
      <c r="N95" s="38"/>
    </row>
    <row r="96" spans="2:14" ht="18" customHeight="1" thickBot="1" x14ac:dyDescent="0.3">
      <c r="B96" s="11"/>
      <c r="C96" s="199"/>
      <c r="D96" s="1"/>
      <c r="E96" s="182" t="s">
        <v>27</v>
      </c>
      <c r="F96" s="183"/>
      <c r="G96" s="183"/>
      <c r="H96" s="183"/>
      <c r="I96" s="184"/>
      <c r="J96" s="183"/>
      <c r="K96" s="183"/>
      <c r="L96" s="185">
        <f>IF(N17=11,L81+L86+L89+L91+L93)</f>
        <v>0</v>
      </c>
      <c r="M96" s="186"/>
      <c r="N96" s="38"/>
    </row>
    <row r="97" spans="2:14" ht="9.9499999999999993" customHeight="1" x14ac:dyDescent="0.25">
      <c r="B97" s="11"/>
      <c r="C97" s="199"/>
      <c r="D97" s="1"/>
      <c r="E97" s="182"/>
      <c r="F97" s="183"/>
      <c r="G97" s="183"/>
      <c r="H97" s="183"/>
      <c r="I97" s="184"/>
      <c r="J97" s="183"/>
      <c r="K97" s="183"/>
      <c r="L97" s="187"/>
      <c r="M97" s="186"/>
      <c r="N97" s="38"/>
    </row>
    <row r="98" spans="2:14" ht="9.9499999999999993" customHeight="1" thickBot="1" x14ac:dyDescent="0.25">
      <c r="B98" s="47"/>
      <c r="C98" s="62"/>
      <c r="D98" s="49"/>
      <c r="E98" s="49"/>
      <c r="F98" s="49"/>
      <c r="G98" s="49"/>
      <c r="H98" s="49"/>
      <c r="I98" s="72"/>
      <c r="J98" s="49"/>
      <c r="K98" s="49"/>
      <c r="L98" s="49"/>
      <c r="M98" s="53"/>
      <c r="N98" s="42"/>
    </row>
    <row r="99" spans="2:14" ht="12" customHeight="1" x14ac:dyDescent="0.2">
      <c r="B99" s="34"/>
      <c r="C99" s="34"/>
      <c r="D99" s="1"/>
      <c r="E99" s="1"/>
      <c r="F99" s="1"/>
      <c r="G99" s="1"/>
      <c r="H99" s="1"/>
      <c r="I99" s="32"/>
      <c r="J99" s="1"/>
      <c r="K99" s="1"/>
      <c r="L99" s="1"/>
      <c r="M99" s="1"/>
      <c r="N99" s="42"/>
    </row>
    <row r="100" spans="2:14" ht="14.1" customHeight="1" x14ac:dyDescent="0.2">
      <c r="D100" s="37"/>
      <c r="I100" s="36"/>
      <c r="N100" s="42"/>
    </row>
    <row r="101" spans="2:14" ht="9.9499999999999993" customHeight="1" x14ac:dyDescent="0.2">
      <c r="N101" s="42"/>
    </row>
    <row r="102" spans="2:14" ht="15.75" customHeight="1" x14ac:dyDescent="0.2">
      <c r="N102" s="42"/>
    </row>
    <row r="103" spans="2:14" ht="9.9499999999999993" customHeight="1" x14ac:dyDescent="0.2">
      <c r="N103" s="42"/>
    </row>
    <row r="104" spans="2:14" ht="9.9499999999999993" customHeight="1" x14ac:dyDescent="0.2">
      <c r="N104" s="42"/>
    </row>
    <row r="105" spans="2:14" ht="20.100000000000001" customHeight="1" x14ac:dyDescent="0.2">
      <c r="N105" s="42"/>
    </row>
    <row r="106" spans="2:14" ht="9.9499999999999993" customHeight="1" x14ac:dyDescent="0.2">
      <c r="N106" s="42"/>
    </row>
    <row r="107" spans="2:14" ht="20.100000000000001" customHeight="1" x14ac:dyDescent="0.2">
      <c r="N107" s="42"/>
    </row>
    <row r="108" spans="2:14" ht="9.9499999999999993" customHeight="1" x14ac:dyDescent="0.2">
      <c r="N108" s="43"/>
    </row>
    <row r="109" spans="2:14" x14ac:dyDescent="0.2">
      <c r="N109" s="42"/>
    </row>
    <row r="110" spans="2:14" x14ac:dyDescent="0.2">
      <c r="N110" s="42"/>
    </row>
    <row r="111" spans="2:14" ht="9.9499999999999993" customHeight="1" x14ac:dyDescent="0.2">
      <c r="N111" s="42"/>
    </row>
    <row r="112" spans="2:14" ht="9.9499999999999993" customHeight="1" x14ac:dyDescent="0.2">
      <c r="N112" s="42"/>
    </row>
    <row r="113" spans="14:14" ht="18" customHeight="1" x14ac:dyDescent="0.2">
      <c r="N113" s="42"/>
    </row>
    <row r="114" spans="14:14" ht="9.9499999999999993" customHeight="1" x14ac:dyDescent="0.2">
      <c r="N114" s="42"/>
    </row>
    <row r="115" spans="14:14" ht="9.9499999999999993" customHeight="1" x14ac:dyDescent="0.2">
      <c r="N115" s="42"/>
    </row>
    <row r="116" spans="14:14" x14ac:dyDescent="0.2">
      <c r="N116" s="42"/>
    </row>
  </sheetData>
  <sheetProtection sheet="1" formatCells="0" selectLockedCells="1"/>
  <mergeCells count="5">
    <mergeCell ref="C10:C37"/>
    <mergeCell ref="C76:C97"/>
    <mergeCell ref="C41:C72"/>
    <mergeCell ref="E72:K72"/>
    <mergeCell ref="E37:K37"/>
  </mergeCells>
  <dataValidations count="1">
    <dataValidation type="list" allowBlank="1" showInputMessage="1" showErrorMessage="1" sqref="G31:G32 G66:G67" xr:uid="{30C2D95C-BFB1-4CB5-8991-6E7A04244878}">
      <formula1>"0,1,2,3,4,5,6,7,8,9,10,11,12,13,14,15,16,17,18,19,20,21,22,23,24,25,26,27,28,29,30"</formula1>
    </dataValidation>
  </dataValidations>
  <pageMargins left="0.70866141732283472" right="0.70866141732283472" top="0.59055118110236227" bottom="0.78740157480314965" header="0.31496062992125984" footer="0.31496062992125984"/>
  <pageSetup paperSize="9" scale="55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locked="0" defaultSize="0" autoFill="0" autoLine="0" autoPict="0" macro="[0]!Optionsfeld7_Klicken">
                <anchor moveWithCells="1">
                  <from>
                    <xdr:col>10</xdr:col>
                    <xdr:colOff>66675</xdr:colOff>
                    <xdr:row>13</xdr:row>
                    <xdr:rowOff>180975</xdr:rowOff>
                  </from>
                  <to>
                    <xdr:col>10</xdr:col>
                    <xdr:colOff>304800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9525</xdr:rowOff>
                  </from>
                  <to>
                    <xdr:col>10</xdr:col>
                    <xdr:colOff>304800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17</xdr:row>
                    <xdr:rowOff>190500</xdr:rowOff>
                  </from>
                  <to>
                    <xdr:col>10</xdr:col>
                    <xdr:colOff>304800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Option Button 4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180975</xdr:rowOff>
                  </from>
                  <to>
                    <xdr:col>10</xdr:col>
                    <xdr:colOff>304800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locked="0" defaultSize="0" autoFill="0" autoLine="0" autoPict="0">
                <anchor moveWithCells="1">
                  <from>
                    <xdr:col>10</xdr:col>
                    <xdr:colOff>57150</xdr:colOff>
                    <xdr:row>44</xdr:row>
                    <xdr:rowOff>142875</xdr:rowOff>
                  </from>
                  <to>
                    <xdr:col>10</xdr:col>
                    <xdr:colOff>295275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46</xdr:row>
                    <xdr:rowOff>114300</xdr:rowOff>
                  </from>
                  <to>
                    <xdr:col>10</xdr:col>
                    <xdr:colOff>276225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48</xdr:row>
                    <xdr:rowOff>123825</xdr:rowOff>
                  </from>
                  <to>
                    <xdr:col>10</xdr:col>
                    <xdr:colOff>266700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50</xdr:row>
                    <xdr:rowOff>180975</xdr:rowOff>
                  </from>
                  <to>
                    <xdr:col>10</xdr:col>
                    <xdr:colOff>285750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52</xdr:row>
                    <xdr:rowOff>142875</xdr:rowOff>
                  </from>
                  <to>
                    <xdr:col>10</xdr:col>
                    <xdr:colOff>285750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 Button 10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54</xdr:row>
                    <xdr:rowOff>171450</xdr:rowOff>
                  </from>
                  <to>
                    <xdr:col>10</xdr:col>
                    <xdr:colOff>285750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locked="0" defaultSize="0" autoFill="0" autoLine="0" autoPict="0">
                <anchor moveWithCells="1">
                  <from>
                    <xdr:col>10</xdr:col>
                    <xdr:colOff>66675</xdr:colOff>
                    <xdr:row>79</xdr:row>
                    <xdr:rowOff>142875</xdr:rowOff>
                  </from>
                  <to>
                    <xdr:col>10</xdr:col>
                    <xdr:colOff>304800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Option Button 12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84</xdr:row>
                    <xdr:rowOff>142875</xdr:rowOff>
                  </from>
                  <to>
                    <xdr:col>10</xdr:col>
                    <xdr:colOff>276225</xdr:colOff>
                    <xdr:row>87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Tabelle4</vt:lpstr>
      <vt:lpstr>Tabelle4!Druckbereich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Vagt, Marcus</dc:creator>
  <cp:lastModifiedBy>Ott, Gisela</cp:lastModifiedBy>
  <cp:lastPrinted>2021-08-18T13:16:42Z</cp:lastPrinted>
  <dcterms:created xsi:type="dcterms:W3CDTF">2021-08-12T08:16:46Z</dcterms:created>
  <dcterms:modified xsi:type="dcterms:W3CDTF">2022-05-04T13:19:28Z</dcterms:modified>
</cp:coreProperties>
</file>